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anglois\Documents\FMV\SMZ\horaire clinique\2020\"/>
    </mc:Choice>
  </mc:AlternateContent>
  <bookViews>
    <workbookView xWindow="0" yWindow="0" windowWidth="20490" windowHeight="7620"/>
  </bookViews>
  <sheets>
    <sheet name="HORAIRE SMZ 2019-2020" sheetId="7" r:id="rId1"/>
    <sheet name="Feuil1" sheetId="8" r:id="rId2"/>
    <sheet name="Organisation " sheetId="5" r:id="rId3"/>
    <sheet name="Aptitudes internes " sheetId="6" r:id="rId4"/>
  </sheets>
  <calcPr calcId="162913"/>
</workbook>
</file>

<file path=xl/calcChain.xml><?xml version="1.0" encoding="utf-8"?>
<calcChain xmlns="http://schemas.openxmlformats.org/spreadsheetml/2006/main">
  <c r="D545" i="7" l="1"/>
  <c r="C545" i="7"/>
  <c r="P551" i="7"/>
  <c r="Q561" i="7" s="1"/>
  <c r="A5" i="8"/>
  <c r="B1" i="8"/>
  <c r="D541" i="7"/>
  <c r="D542" i="7"/>
  <c r="C542" i="7"/>
  <c r="C541" i="7"/>
  <c r="B541" i="7"/>
  <c r="B542" i="7"/>
  <c r="Q552" i="7"/>
  <c r="Q553" i="7"/>
  <c r="Q554" i="7"/>
  <c r="P554" i="7"/>
  <c r="P553" i="7"/>
  <c r="P552" i="7"/>
  <c r="P549" i="7"/>
  <c r="Q559" i="7" s="1"/>
  <c r="Q551" i="7"/>
  <c r="N554" i="7"/>
  <c r="I554" i="7"/>
  <c r="H554" i="7"/>
  <c r="G554" i="7"/>
  <c r="F554" i="7"/>
  <c r="E554" i="7"/>
  <c r="B554" i="7"/>
  <c r="D554" i="7"/>
  <c r="C554" i="7"/>
  <c r="J554" i="7" s="1"/>
  <c r="Q549" i="7"/>
  <c r="N553" i="7"/>
  <c r="N552" i="7"/>
  <c r="O551" i="7"/>
  <c r="N551" i="7"/>
  <c r="O549" i="7"/>
  <c r="N549" i="7"/>
  <c r="I549" i="7"/>
  <c r="C551" i="7"/>
  <c r="E551" i="7"/>
  <c r="F551" i="7"/>
  <c r="AL9" i="7"/>
  <c r="AL8" i="7"/>
  <c r="AL7" i="7"/>
  <c r="AG7" i="7"/>
  <c r="AF7" i="7"/>
  <c r="AB7" i="7"/>
  <c r="AA7" i="7"/>
  <c r="Y7" i="7"/>
  <c r="X7" i="7"/>
  <c r="W7" i="7"/>
  <c r="AL6" i="7"/>
  <c r="AG6" i="7"/>
  <c r="AF6" i="7"/>
  <c r="AB6" i="7"/>
  <c r="AA6" i="7"/>
  <c r="Y6" i="7"/>
  <c r="X6" i="7"/>
  <c r="W6" i="7"/>
  <c r="AL5" i="7"/>
  <c r="AG5" i="7"/>
  <c r="AF5" i="7"/>
  <c r="AB5" i="7"/>
  <c r="AA5" i="7"/>
  <c r="Y5" i="7"/>
  <c r="X5" i="7"/>
  <c r="W5" i="7"/>
  <c r="AL4" i="7"/>
  <c r="AG4" i="7"/>
  <c r="AF4" i="7"/>
  <c r="AB4" i="7"/>
  <c r="AA4" i="7"/>
  <c r="Y4" i="7"/>
  <c r="X4" i="7"/>
  <c r="W4" i="7"/>
  <c r="AL3" i="7"/>
  <c r="AG3" i="7"/>
  <c r="AF3" i="7"/>
  <c r="AB3" i="7"/>
  <c r="AA3" i="7"/>
  <c r="Y3" i="7"/>
  <c r="X3" i="7"/>
  <c r="W3" i="7"/>
  <c r="I550" i="7"/>
  <c r="H550" i="7"/>
  <c r="G550" i="7"/>
  <c r="F550" i="7"/>
  <c r="E550" i="7"/>
  <c r="D550" i="7"/>
  <c r="B550" i="7"/>
  <c r="I551" i="7"/>
  <c r="H551" i="7"/>
  <c r="G551" i="7"/>
  <c r="D551" i="7"/>
  <c r="B551" i="7"/>
  <c r="I552" i="7"/>
  <c r="B552" i="7"/>
  <c r="D552" i="7"/>
  <c r="C552" i="7"/>
  <c r="J552" i="7" s="1"/>
  <c r="E552" i="7"/>
  <c r="F552" i="7"/>
  <c r="G552" i="7"/>
  <c r="H552" i="7"/>
  <c r="I553" i="7"/>
  <c r="H553" i="7"/>
  <c r="G553" i="7"/>
  <c r="F553" i="7"/>
  <c r="E553" i="7"/>
  <c r="D553" i="7"/>
  <c r="C553" i="7"/>
  <c r="J553" i="7" s="1"/>
  <c r="B553" i="7"/>
  <c r="B543" i="7"/>
  <c r="AI91" i="7"/>
  <c r="AH91" i="7"/>
  <c r="AG91" i="7"/>
  <c r="AI90" i="7"/>
  <c r="AH90" i="7"/>
  <c r="AG90" i="7"/>
  <c r="AF90" i="7"/>
  <c r="AI89" i="7"/>
  <c r="AH89" i="7"/>
  <c r="AG89" i="7"/>
  <c r="AF89" i="7"/>
  <c r="AI88" i="7"/>
  <c r="AH88" i="7"/>
  <c r="AG88" i="7"/>
  <c r="AF88" i="7"/>
  <c r="AI87" i="7"/>
  <c r="AH87" i="7"/>
  <c r="AG87" i="7"/>
  <c r="AF87" i="7"/>
  <c r="AI84" i="7"/>
  <c r="AH84" i="7"/>
  <c r="AG84" i="7"/>
  <c r="AI83" i="7"/>
  <c r="AH83" i="7"/>
  <c r="AG83" i="7"/>
  <c r="AF83" i="7"/>
  <c r="AI82" i="7"/>
  <c r="AH82" i="7"/>
  <c r="AG82" i="7"/>
  <c r="AF82" i="7"/>
  <c r="AI81" i="7"/>
  <c r="AH81" i="7"/>
  <c r="AG81" i="7"/>
  <c r="AF81" i="7"/>
  <c r="AI80" i="7"/>
  <c r="AH80" i="7"/>
  <c r="AG80" i="7"/>
  <c r="AF80" i="7"/>
  <c r="AI77" i="7"/>
  <c r="AH77" i="7"/>
  <c r="AG77" i="7"/>
  <c r="AI76" i="7"/>
  <c r="AH76" i="7"/>
  <c r="AG76" i="7"/>
  <c r="AF76" i="7"/>
  <c r="AI75" i="7"/>
  <c r="AH75" i="7"/>
  <c r="AG75" i="7"/>
  <c r="AF75" i="7"/>
  <c r="AI74" i="7"/>
  <c r="AH74" i="7"/>
  <c r="AG74" i="7"/>
  <c r="AF74" i="7"/>
  <c r="AI73" i="7"/>
  <c r="AH73" i="7"/>
  <c r="AG73" i="7"/>
  <c r="AF73" i="7"/>
  <c r="AI70" i="7"/>
  <c r="AH70" i="7"/>
  <c r="AG70" i="7"/>
  <c r="AI69" i="7"/>
  <c r="AH69" i="7"/>
  <c r="AG69" i="7"/>
  <c r="AF69" i="7"/>
  <c r="AI68" i="7"/>
  <c r="AH68" i="7"/>
  <c r="AG68" i="7"/>
  <c r="AF68" i="7"/>
  <c r="AI67" i="7"/>
  <c r="AH67" i="7"/>
  <c r="AG67" i="7"/>
  <c r="AF67" i="7"/>
  <c r="AI66" i="7"/>
  <c r="AH66" i="7"/>
  <c r="AG66" i="7"/>
  <c r="AF66" i="7"/>
  <c r="AI63" i="7"/>
  <c r="AH63" i="7"/>
  <c r="AG63" i="7"/>
  <c r="AI62" i="7"/>
  <c r="AH62" i="7"/>
  <c r="AG62" i="7"/>
  <c r="AF62" i="7"/>
  <c r="AI61" i="7"/>
  <c r="AH61" i="7"/>
  <c r="AG61" i="7"/>
  <c r="AF61" i="7"/>
  <c r="AI60" i="7"/>
  <c r="AH60" i="7"/>
  <c r="AG60" i="7"/>
  <c r="AF60" i="7"/>
  <c r="AI56" i="7"/>
  <c r="AH56" i="7"/>
  <c r="AG56" i="7"/>
  <c r="AI55" i="7"/>
  <c r="AH55" i="7"/>
  <c r="AG55" i="7"/>
  <c r="AF55" i="7"/>
  <c r="AI54" i="7"/>
  <c r="AH54" i="7"/>
  <c r="AG54" i="7"/>
  <c r="AF54" i="7"/>
  <c r="AI53" i="7"/>
  <c r="AH53" i="7"/>
  <c r="AG53" i="7"/>
  <c r="AF53" i="7"/>
  <c r="AI52" i="7"/>
  <c r="AH52" i="7"/>
  <c r="AG52" i="7"/>
  <c r="AF52" i="7"/>
  <c r="AI49" i="7"/>
  <c r="AH49" i="7"/>
  <c r="AG49" i="7"/>
  <c r="AI48" i="7"/>
  <c r="AH48" i="7"/>
  <c r="AG48" i="7"/>
  <c r="AF48" i="7"/>
  <c r="AI47" i="7"/>
  <c r="AH47" i="7"/>
  <c r="AG47" i="7"/>
  <c r="AF47" i="7"/>
  <c r="AI46" i="7"/>
  <c r="AH46" i="7"/>
  <c r="AG46" i="7"/>
  <c r="AF46" i="7"/>
  <c r="AI45" i="7"/>
  <c r="AH45" i="7"/>
  <c r="AG45" i="7"/>
  <c r="AF45" i="7"/>
  <c r="AI42" i="7"/>
  <c r="AH42" i="7"/>
  <c r="AG42" i="7"/>
  <c r="AI41" i="7"/>
  <c r="AH41" i="7"/>
  <c r="AG41" i="7"/>
  <c r="AF41" i="7"/>
  <c r="AI40" i="7"/>
  <c r="AH40" i="7"/>
  <c r="AG40" i="7"/>
  <c r="AF40" i="7"/>
  <c r="AI39" i="7"/>
  <c r="AH39" i="7"/>
  <c r="AG39" i="7"/>
  <c r="AF39" i="7"/>
  <c r="AI38" i="7"/>
  <c r="AH38" i="7"/>
  <c r="AG38" i="7"/>
  <c r="AF38" i="7"/>
  <c r="AC91" i="7"/>
  <c r="AC90" i="7"/>
  <c r="AC89" i="7"/>
  <c r="AC88" i="7"/>
  <c r="AC87" i="7"/>
  <c r="AB77" i="7"/>
  <c r="AA77" i="7"/>
  <c r="Z77" i="7"/>
  <c r="Y77" i="7"/>
  <c r="X77" i="7"/>
  <c r="W77" i="7"/>
  <c r="AB76" i="7"/>
  <c r="AA76" i="7"/>
  <c r="Z76" i="7"/>
  <c r="Y76" i="7"/>
  <c r="X76" i="7"/>
  <c r="W76" i="7"/>
  <c r="AB75" i="7"/>
  <c r="AA75" i="7"/>
  <c r="Z75" i="7"/>
  <c r="Y75" i="7"/>
  <c r="X75" i="7"/>
  <c r="W75" i="7"/>
  <c r="AB74" i="7"/>
  <c r="AA74" i="7"/>
  <c r="Z74" i="7"/>
  <c r="Y74" i="7"/>
  <c r="X74" i="7"/>
  <c r="W74" i="7"/>
  <c r="AB73" i="7"/>
  <c r="AA73" i="7"/>
  <c r="Z73" i="7"/>
  <c r="Y73" i="7"/>
  <c r="X73" i="7"/>
  <c r="W73" i="7"/>
  <c r="AB70" i="7"/>
  <c r="AA70" i="7"/>
  <c r="Z70" i="7"/>
  <c r="Y70" i="7"/>
  <c r="X70" i="7"/>
  <c r="W70" i="7"/>
  <c r="AB69" i="7"/>
  <c r="AA69" i="7"/>
  <c r="Z69" i="7"/>
  <c r="Y69" i="7"/>
  <c r="X69" i="7"/>
  <c r="W69" i="7"/>
  <c r="AB68" i="7"/>
  <c r="AA68" i="7"/>
  <c r="Z68" i="7"/>
  <c r="Y68" i="7"/>
  <c r="X68" i="7"/>
  <c r="W68" i="7"/>
  <c r="AB67" i="7"/>
  <c r="AA67" i="7"/>
  <c r="Z67" i="7"/>
  <c r="Y67" i="7"/>
  <c r="X67" i="7"/>
  <c r="W67" i="7"/>
  <c r="AB66" i="7"/>
  <c r="AA66" i="7"/>
  <c r="Z66" i="7"/>
  <c r="Y66" i="7"/>
  <c r="X66" i="7"/>
  <c r="W66" i="7"/>
  <c r="AB63" i="7"/>
  <c r="AA63" i="7"/>
  <c r="Z63" i="7"/>
  <c r="Y63" i="7"/>
  <c r="X63" i="7"/>
  <c r="W63" i="7"/>
  <c r="AB62" i="7"/>
  <c r="AA62" i="7"/>
  <c r="Z62" i="7"/>
  <c r="Y62" i="7"/>
  <c r="X62" i="7"/>
  <c r="W62" i="7"/>
  <c r="AB61" i="7"/>
  <c r="AA61" i="7"/>
  <c r="Z61" i="7"/>
  <c r="Y61" i="7"/>
  <c r="X61" i="7"/>
  <c r="W61" i="7"/>
  <c r="AB60" i="7"/>
  <c r="AA60" i="7"/>
  <c r="Z60" i="7"/>
  <c r="Y60" i="7"/>
  <c r="X60" i="7"/>
  <c r="W60" i="7"/>
  <c r="AB56" i="7"/>
  <c r="AA56" i="7"/>
  <c r="Z56" i="7"/>
  <c r="Y56" i="7"/>
  <c r="X56" i="7"/>
  <c r="W56" i="7"/>
  <c r="AB55" i="7"/>
  <c r="AA55" i="7"/>
  <c r="Z55" i="7"/>
  <c r="Y55" i="7"/>
  <c r="X55" i="7"/>
  <c r="W55" i="7"/>
  <c r="AB54" i="7"/>
  <c r="AA54" i="7"/>
  <c r="Z54" i="7"/>
  <c r="Y54" i="7"/>
  <c r="X54" i="7"/>
  <c r="W54" i="7"/>
  <c r="AB53" i="7"/>
  <c r="AA53" i="7"/>
  <c r="Z53" i="7"/>
  <c r="Y53" i="7"/>
  <c r="X53" i="7"/>
  <c r="W53" i="7"/>
  <c r="AB52" i="7"/>
  <c r="AA52" i="7"/>
  <c r="Z52" i="7"/>
  <c r="Y52" i="7"/>
  <c r="X52" i="7"/>
  <c r="W52" i="7"/>
  <c r="J561" i="7"/>
  <c r="J560" i="7"/>
  <c r="J559" i="7"/>
  <c r="J558" i="7"/>
  <c r="C550" i="7"/>
  <c r="H549" i="7"/>
  <c r="G549" i="7"/>
  <c r="F549" i="7"/>
  <c r="E549" i="7"/>
  <c r="D549" i="7"/>
  <c r="C549" i="7"/>
  <c r="J549" i="7" s="1"/>
  <c r="B549" i="7"/>
  <c r="I544" i="7"/>
  <c r="H544" i="7"/>
  <c r="G544" i="7"/>
  <c r="D544" i="7"/>
  <c r="C544" i="7"/>
  <c r="B544" i="7"/>
  <c r="H543" i="7"/>
  <c r="G543" i="7"/>
  <c r="E543" i="7"/>
  <c r="D543" i="7"/>
  <c r="C543" i="7"/>
  <c r="F543" i="7" s="1"/>
  <c r="I542" i="7"/>
  <c r="G542" i="7"/>
  <c r="H541" i="7"/>
  <c r="H540" i="7"/>
  <c r="G540" i="7"/>
  <c r="E540" i="7"/>
  <c r="D540" i="7"/>
  <c r="C540" i="7"/>
  <c r="B540" i="7"/>
  <c r="H539" i="7"/>
  <c r="G539" i="7"/>
  <c r="E539" i="7"/>
  <c r="F539" i="7" s="1"/>
  <c r="D539" i="7"/>
  <c r="C539" i="7"/>
  <c r="B539" i="7"/>
  <c r="H538" i="7"/>
  <c r="G538" i="7"/>
  <c r="E538" i="7"/>
  <c r="D538" i="7"/>
  <c r="C538" i="7"/>
  <c r="F538" i="7" s="1"/>
  <c r="B538" i="7"/>
  <c r="A94" i="7"/>
  <c r="A95" i="7" s="1"/>
  <c r="AB91" i="7"/>
  <c r="AA91" i="7"/>
  <c r="Z91" i="7"/>
  <c r="Y91" i="7"/>
  <c r="X91" i="7"/>
  <c r="W91" i="7"/>
  <c r="AB90" i="7"/>
  <c r="AA90" i="7"/>
  <c r="Z90" i="7"/>
  <c r="Y90" i="7"/>
  <c r="X90" i="7"/>
  <c r="W90" i="7"/>
  <c r="AB89" i="7"/>
  <c r="AA89" i="7"/>
  <c r="Z89" i="7"/>
  <c r="Y89" i="7"/>
  <c r="X89" i="7"/>
  <c r="W89" i="7"/>
  <c r="AB88" i="7"/>
  <c r="AA88" i="7"/>
  <c r="Z88" i="7"/>
  <c r="Y88" i="7"/>
  <c r="X88" i="7"/>
  <c r="W88" i="7"/>
  <c r="AB87" i="7"/>
  <c r="AA87" i="7"/>
  <c r="Z87" i="7"/>
  <c r="Y87" i="7"/>
  <c r="X87" i="7"/>
  <c r="W87" i="7"/>
  <c r="AB84" i="7"/>
  <c r="AA84" i="7"/>
  <c r="Z84" i="7"/>
  <c r="Y84" i="7"/>
  <c r="X84" i="7"/>
  <c r="W84" i="7"/>
  <c r="AB83" i="7"/>
  <c r="AA83" i="7"/>
  <c r="Z83" i="7"/>
  <c r="Y83" i="7"/>
  <c r="X83" i="7"/>
  <c r="W83" i="7"/>
  <c r="AB82" i="7"/>
  <c r="AA82" i="7"/>
  <c r="Z82" i="7"/>
  <c r="Y82" i="7"/>
  <c r="X82" i="7"/>
  <c r="W82" i="7"/>
  <c r="AB81" i="7"/>
  <c r="AA81" i="7"/>
  <c r="Z81" i="7"/>
  <c r="Y81" i="7"/>
  <c r="X81" i="7"/>
  <c r="W81" i="7"/>
  <c r="AB80" i="7"/>
  <c r="AA80" i="7"/>
  <c r="Z80" i="7"/>
  <c r="Y80" i="7"/>
  <c r="X80" i="7"/>
  <c r="W80" i="7"/>
  <c r="AB49" i="7"/>
  <c r="AA49" i="7"/>
  <c r="Z49" i="7"/>
  <c r="Y49" i="7"/>
  <c r="X49" i="7"/>
  <c r="W49" i="7"/>
  <c r="AB48" i="7"/>
  <c r="AA48" i="7"/>
  <c r="Z48" i="7"/>
  <c r="Y48" i="7"/>
  <c r="X48" i="7"/>
  <c r="W48" i="7"/>
  <c r="AB47" i="7"/>
  <c r="AA47" i="7"/>
  <c r="Z47" i="7"/>
  <c r="Y47" i="7"/>
  <c r="X47" i="7"/>
  <c r="W47" i="7"/>
  <c r="AB46" i="7"/>
  <c r="AA46" i="7"/>
  <c r="Z46" i="7"/>
  <c r="Y46" i="7"/>
  <c r="X46" i="7"/>
  <c r="W46" i="7"/>
  <c r="AB45" i="7"/>
  <c r="AA45" i="7"/>
  <c r="Z45" i="7"/>
  <c r="Y45" i="7"/>
  <c r="X45" i="7"/>
  <c r="W45" i="7"/>
  <c r="AB42" i="7"/>
  <c r="AA42" i="7"/>
  <c r="Z42" i="7"/>
  <c r="Y42" i="7"/>
  <c r="X42" i="7"/>
  <c r="W42" i="7"/>
  <c r="AB41" i="7"/>
  <c r="AA41" i="7"/>
  <c r="Z41" i="7"/>
  <c r="Y41" i="7"/>
  <c r="X41" i="7"/>
  <c r="W41" i="7"/>
  <c r="AB40" i="7"/>
  <c r="AA40" i="7"/>
  <c r="Z40" i="7"/>
  <c r="Y40" i="7"/>
  <c r="X40" i="7"/>
  <c r="W40" i="7"/>
  <c r="AB39" i="7"/>
  <c r="AA39" i="7"/>
  <c r="Z39" i="7"/>
  <c r="Y39" i="7"/>
  <c r="X39" i="7"/>
  <c r="W39" i="7"/>
  <c r="AB38" i="7"/>
  <c r="AA38" i="7"/>
  <c r="Z38" i="7"/>
  <c r="Y38" i="7"/>
  <c r="X38" i="7"/>
  <c r="W38" i="7"/>
  <c r="AI35" i="7"/>
  <c r="AH35" i="7"/>
  <c r="AG35" i="7"/>
  <c r="AB35" i="7"/>
  <c r="AA35" i="7"/>
  <c r="Z35" i="7"/>
  <c r="Y35" i="7"/>
  <c r="X35" i="7"/>
  <c r="W35" i="7"/>
  <c r="AI34" i="7"/>
  <c r="AH34" i="7"/>
  <c r="AG34" i="7"/>
  <c r="AF34" i="7"/>
  <c r="AB34" i="7"/>
  <c r="AA34" i="7"/>
  <c r="Z34" i="7"/>
  <c r="Y34" i="7"/>
  <c r="X34" i="7"/>
  <c r="W34" i="7"/>
  <c r="AI33" i="7"/>
  <c r="AH33" i="7"/>
  <c r="AG33" i="7"/>
  <c r="AF33" i="7"/>
  <c r="AB33" i="7"/>
  <c r="AA33" i="7"/>
  <c r="Z33" i="7"/>
  <c r="Y33" i="7"/>
  <c r="X33" i="7"/>
  <c r="W33" i="7"/>
  <c r="AI32" i="7"/>
  <c r="AH32" i="7"/>
  <c r="AG32" i="7"/>
  <c r="AF32" i="7"/>
  <c r="AB32" i="7"/>
  <c r="AA32" i="7"/>
  <c r="Z32" i="7"/>
  <c r="Y32" i="7"/>
  <c r="X32" i="7"/>
  <c r="W32" i="7"/>
  <c r="AI27" i="7"/>
  <c r="AH27" i="7"/>
  <c r="AG27" i="7"/>
  <c r="AF27" i="7"/>
  <c r="AB27" i="7"/>
  <c r="AA27" i="7"/>
  <c r="Z27" i="7"/>
  <c r="Y27" i="7"/>
  <c r="X27" i="7"/>
  <c r="W27" i="7"/>
  <c r="AI26" i="7"/>
  <c r="AH26" i="7"/>
  <c r="AG26" i="7"/>
  <c r="AF26" i="7"/>
  <c r="AB26" i="7"/>
  <c r="AA26" i="7"/>
  <c r="Z26" i="7"/>
  <c r="Y26" i="7"/>
  <c r="X26" i="7"/>
  <c r="W26" i="7"/>
  <c r="AI25" i="7"/>
  <c r="AH25" i="7"/>
  <c r="AG25" i="7"/>
  <c r="AF25" i="7"/>
  <c r="AB25" i="7"/>
  <c r="AA25" i="7"/>
  <c r="Z25" i="7"/>
  <c r="Y25" i="7"/>
  <c r="X25" i="7"/>
  <c r="W25" i="7"/>
  <c r="AI24" i="7"/>
  <c r="AH24" i="7"/>
  <c r="AG24" i="7"/>
  <c r="AF24" i="7"/>
  <c r="AB24" i="7"/>
  <c r="AA24" i="7"/>
  <c r="Z24" i="7"/>
  <c r="Y24" i="7"/>
  <c r="X24" i="7"/>
  <c r="W24" i="7"/>
  <c r="AI21" i="7"/>
  <c r="AH21" i="7"/>
  <c r="AG21" i="7"/>
  <c r="AB21" i="7"/>
  <c r="AA21" i="7"/>
  <c r="Z21" i="7"/>
  <c r="Y21" i="7"/>
  <c r="X21" i="7"/>
  <c r="W21" i="7"/>
  <c r="AI20" i="7"/>
  <c r="AH20" i="7"/>
  <c r="AG20" i="7"/>
  <c r="AF20" i="7"/>
  <c r="AB20" i="7"/>
  <c r="AA20" i="7"/>
  <c r="Z20" i="7"/>
  <c r="Y20" i="7"/>
  <c r="X20" i="7"/>
  <c r="W20" i="7"/>
  <c r="AI19" i="7"/>
  <c r="AH19" i="7"/>
  <c r="AG19" i="7"/>
  <c r="AF19" i="7"/>
  <c r="AB19" i="7"/>
  <c r="AA19" i="7"/>
  <c r="Z19" i="7"/>
  <c r="Y19" i="7"/>
  <c r="X19" i="7"/>
  <c r="W19" i="7"/>
  <c r="AI18" i="7"/>
  <c r="AH18" i="7"/>
  <c r="AG18" i="7"/>
  <c r="AF18" i="7"/>
  <c r="AB18" i="7"/>
  <c r="AA18" i="7"/>
  <c r="Z18" i="7"/>
  <c r="Y18" i="7"/>
  <c r="X18" i="7"/>
  <c r="W18" i="7"/>
  <c r="AI17" i="7"/>
  <c r="AH17" i="7"/>
  <c r="AG17" i="7"/>
  <c r="AF17" i="7"/>
  <c r="AB17" i="7"/>
  <c r="AA17" i="7"/>
  <c r="Z17" i="7"/>
  <c r="Y17" i="7"/>
  <c r="X17" i="7"/>
  <c r="W17" i="7"/>
  <c r="AI14" i="7"/>
  <c r="AH14" i="7"/>
  <c r="AG14" i="7"/>
  <c r="AB14" i="7"/>
  <c r="AA14" i="7"/>
  <c r="Z14" i="7"/>
  <c r="Y14" i="7"/>
  <c r="X14" i="7"/>
  <c r="W14" i="7"/>
  <c r="AI13" i="7"/>
  <c r="AH13" i="7"/>
  <c r="AG13" i="7"/>
  <c r="AF13" i="7"/>
  <c r="AB13" i="7"/>
  <c r="AA13" i="7"/>
  <c r="Z13" i="7"/>
  <c r="Y13" i="7"/>
  <c r="X13" i="7"/>
  <c r="W13" i="7"/>
  <c r="AI12" i="7"/>
  <c r="AH12" i="7"/>
  <c r="AG12" i="7"/>
  <c r="AF12" i="7"/>
  <c r="AB12" i="7"/>
  <c r="AA12" i="7"/>
  <c r="Z12" i="7"/>
  <c r="Y12" i="7"/>
  <c r="X12" i="7"/>
  <c r="W12" i="7"/>
  <c r="AI11" i="7"/>
  <c r="AH11" i="7"/>
  <c r="AG11" i="7"/>
  <c r="AF11" i="7"/>
  <c r="AB11" i="7"/>
  <c r="AA11" i="7"/>
  <c r="Z11" i="7"/>
  <c r="Y11" i="7"/>
  <c r="X11" i="7"/>
  <c r="W11" i="7"/>
  <c r="AI10" i="7"/>
  <c r="AH10" i="7"/>
  <c r="AG10" i="7"/>
  <c r="AF10" i="7"/>
  <c r="AB10" i="7"/>
  <c r="AA10" i="7"/>
  <c r="Z10" i="7"/>
  <c r="Y10" i="7"/>
  <c r="X10" i="7"/>
  <c r="W10" i="7"/>
  <c r="F541" i="7"/>
  <c r="F542" i="7"/>
  <c r="AB95" i="7"/>
  <c r="AC95" i="7"/>
  <c r="AA95" i="7"/>
  <c r="AF95" i="7"/>
  <c r="A96" i="7"/>
  <c r="AI95" i="7"/>
  <c r="W95" i="7"/>
  <c r="AC96" i="7"/>
  <c r="F540" i="7"/>
  <c r="F544" i="7"/>
  <c r="F545" i="7"/>
  <c r="J551" i="7"/>
  <c r="J550" i="7"/>
  <c r="K551" i="7" l="1"/>
  <c r="H542" i="7" s="1"/>
  <c r="X537" i="7"/>
  <c r="X538" i="7" s="1"/>
  <c r="AF96" i="7"/>
  <c r="AB96" i="7"/>
  <c r="AH96" i="7"/>
  <c r="AI96" i="7"/>
  <c r="AA96" i="7"/>
  <c r="W96" i="7"/>
  <c r="A97" i="7"/>
  <c r="AG96" i="7"/>
  <c r="AH95" i="7"/>
  <c r="AG95" i="7"/>
  <c r="AC97" i="7" l="1"/>
  <c r="AG97" i="7"/>
  <c r="A98" i="7"/>
  <c r="AI97" i="7"/>
  <c r="AB97" i="7"/>
  <c r="AA97" i="7"/>
  <c r="AF97" i="7"/>
  <c r="AH97" i="7"/>
  <c r="W97" i="7"/>
  <c r="AC98" i="7" l="1"/>
  <c r="A99" i="7"/>
  <c r="A100" i="7" s="1"/>
  <c r="A101" i="7" s="1"/>
  <c r="A102" i="7" s="1"/>
  <c r="AA98" i="7"/>
  <c r="AB98" i="7"/>
  <c r="AH98" i="7"/>
  <c r="AI98" i="7"/>
  <c r="W98" i="7"/>
  <c r="AG98" i="7"/>
  <c r="AG102" i="7" l="1"/>
  <c r="A103" i="7"/>
  <c r="AF102" i="7"/>
  <c r="AE102" i="7"/>
  <c r="AC102" i="7"/>
  <c r="W102" i="7"/>
  <c r="AB102" i="7"/>
  <c r="AD102" i="7"/>
  <c r="AA102" i="7"/>
  <c r="AI102" i="7"/>
  <c r="AH102" i="7"/>
  <c r="AF103" i="7" l="1"/>
  <c r="W103" i="7"/>
  <c r="AE103" i="7"/>
  <c r="AI103" i="7"/>
  <c r="AD103" i="7"/>
  <c r="A104" i="7"/>
  <c r="AH103" i="7"/>
  <c r="AB103" i="7"/>
  <c r="AG103" i="7"/>
  <c r="AA103" i="7"/>
  <c r="AC103" i="7"/>
  <c r="AE104" i="7" l="1"/>
  <c r="AD104" i="7"/>
  <c r="AH104" i="7"/>
  <c r="AA104" i="7"/>
  <c r="AG104" i="7"/>
  <c r="W104" i="7"/>
  <c r="AI104" i="7"/>
  <c r="AB104" i="7"/>
  <c r="AC104" i="7"/>
  <c r="A105" i="7"/>
  <c r="AF104" i="7"/>
  <c r="AG105" i="7" l="1"/>
  <c r="AH105" i="7"/>
  <c r="AC105" i="7"/>
  <c r="AB105" i="7"/>
  <c r="AA105" i="7"/>
  <c r="AE105" i="7"/>
  <c r="A106" i="7"/>
  <c r="A107" i="7" s="1"/>
  <c r="A108" i="7" s="1"/>
  <c r="AD105" i="7"/>
  <c r="W105" i="7"/>
  <c r="AI105" i="7"/>
  <c r="AC108" i="7" l="1"/>
  <c r="AF108" i="7"/>
  <c r="W108" i="7"/>
  <c r="AE108" i="7"/>
  <c r="A109" i="7"/>
  <c r="AB108" i="7"/>
  <c r="AH108" i="7"/>
  <c r="AI108" i="7"/>
  <c r="AG108" i="7"/>
  <c r="AA108" i="7"/>
  <c r="AD108" i="7"/>
  <c r="AH109" i="7" l="1"/>
  <c r="AI109" i="7"/>
  <c r="AD109" i="7"/>
  <c r="AF109" i="7"/>
  <c r="AC109" i="7"/>
  <c r="W109" i="7"/>
  <c r="AA109" i="7"/>
  <c r="AE109" i="7"/>
  <c r="AB109" i="7"/>
  <c r="AG109" i="7"/>
  <c r="A110" i="7"/>
  <c r="AI110" i="7" l="1"/>
  <c r="AD110" i="7"/>
  <c r="AB110" i="7"/>
  <c r="AF110" i="7"/>
  <c r="AC110" i="7"/>
  <c r="AE110" i="7"/>
  <c r="AH110" i="7"/>
  <c r="AA110" i="7"/>
  <c r="W110" i="7"/>
  <c r="AG110" i="7"/>
  <c r="A111" i="7"/>
  <c r="AG111" i="7" l="1"/>
  <c r="AE111" i="7"/>
  <c r="AB111" i="7"/>
  <c r="W111" i="7"/>
  <c r="AA111" i="7"/>
  <c r="A112" i="7"/>
  <c r="AF111" i="7"/>
  <c r="AI111" i="7"/>
  <c r="AD111" i="7"/>
  <c r="AC111" i="7"/>
  <c r="AH111" i="7"/>
  <c r="AB112" i="7" l="1"/>
  <c r="AG112" i="7"/>
  <c r="AI112" i="7"/>
  <c r="AD112" i="7"/>
  <c r="W112" i="7"/>
  <c r="A113" i="7"/>
  <c r="A114" i="7" s="1"/>
  <c r="A115" i="7" s="1"/>
  <c r="AE112" i="7"/>
  <c r="AA112" i="7"/>
  <c r="AC112" i="7"/>
  <c r="AH112" i="7"/>
  <c r="A116" i="7" l="1"/>
  <c r="AH115" i="7"/>
  <c r="AG115" i="7"/>
  <c r="W115" i="7"/>
  <c r="AD115" i="7"/>
  <c r="AA115" i="7"/>
  <c r="AB115" i="7"/>
  <c r="AC115" i="7"/>
  <c r="AF115" i="7"/>
  <c r="AI115" i="7"/>
  <c r="AE115" i="7"/>
  <c r="AF116" i="7" l="1"/>
  <c r="A117" i="7"/>
  <c r="AD116" i="7"/>
  <c r="AE116" i="7"/>
  <c r="AC116" i="7"/>
  <c r="AG116" i="7"/>
  <c r="AH116" i="7"/>
  <c r="AB116" i="7"/>
  <c r="W116" i="7"/>
  <c r="AA116" i="7"/>
  <c r="AI116" i="7"/>
  <c r="AA117" i="7" l="1"/>
  <c r="AD117" i="7"/>
  <c r="AG117" i="7"/>
  <c r="A118" i="7"/>
  <c r="AB117" i="7"/>
  <c r="AI117" i="7"/>
  <c r="AH117" i="7"/>
  <c r="AC117" i="7"/>
  <c r="AF117" i="7"/>
  <c r="AE117" i="7"/>
  <c r="W117" i="7"/>
  <c r="AF118" i="7" l="1"/>
  <c r="AI118" i="7"/>
  <c r="W118" i="7"/>
  <c r="AB118" i="7"/>
  <c r="AH118" i="7"/>
  <c r="AC118" i="7"/>
  <c r="AD118" i="7"/>
  <c r="AE118" i="7"/>
  <c r="A119" i="7"/>
  <c r="AG118" i="7"/>
  <c r="AA118" i="7"/>
  <c r="A120" i="7" l="1"/>
  <c r="A121" i="7" s="1"/>
  <c r="A122" i="7" s="1"/>
  <c r="AI119" i="7"/>
  <c r="AC119" i="7"/>
  <c r="AB119" i="7"/>
  <c r="AE119" i="7"/>
  <c r="AH119" i="7"/>
  <c r="AD119" i="7"/>
  <c r="AA119" i="7"/>
  <c r="AG119" i="7"/>
  <c r="W119" i="7"/>
  <c r="AD122" i="7" l="1"/>
  <c r="AE122" i="7"/>
  <c r="AF122" i="7"/>
  <c r="AA122" i="7"/>
  <c r="AH122" i="7"/>
  <c r="AG122" i="7"/>
  <c r="AB122" i="7"/>
  <c r="A123" i="7"/>
  <c r="AI122" i="7"/>
  <c r="W122" i="7"/>
  <c r="AC122" i="7"/>
  <c r="AC123" i="7" l="1"/>
  <c r="AI123" i="7"/>
  <c r="AF123" i="7"/>
  <c r="A124" i="7"/>
  <c r="AD123" i="7"/>
  <c r="AB123" i="7"/>
  <c r="AA123" i="7"/>
  <c r="AH123" i="7"/>
  <c r="AE123" i="7"/>
  <c r="AG123" i="7"/>
  <c r="W123" i="7"/>
  <c r="AI124" i="7" l="1"/>
  <c r="AH124" i="7"/>
  <c r="AA124" i="7"/>
  <c r="W124" i="7"/>
  <c r="A125" i="7"/>
  <c r="AC124" i="7"/>
  <c r="AF124" i="7"/>
  <c r="AE124" i="7"/>
  <c r="AG124" i="7"/>
  <c r="AB124" i="7"/>
  <c r="AD124" i="7"/>
  <c r="AG125" i="7" l="1"/>
  <c r="W125" i="7"/>
  <c r="AE125" i="7"/>
  <c r="AB125" i="7"/>
  <c r="AD125" i="7"/>
  <c r="AH125" i="7"/>
  <c r="AC125" i="7"/>
  <c r="A126" i="7"/>
  <c r="AI125" i="7"/>
  <c r="AF125" i="7"/>
  <c r="AA125" i="7"/>
  <c r="AB126" i="7" l="1"/>
  <c r="A127" i="7"/>
  <c r="A128" i="7" s="1"/>
  <c r="A129" i="7" s="1"/>
  <c r="AI126" i="7"/>
  <c r="AG126" i="7"/>
  <c r="AE126" i="7"/>
  <c r="W126" i="7"/>
  <c r="AH126" i="7"/>
  <c r="AC126" i="7"/>
  <c r="AD126" i="7"/>
  <c r="AA126" i="7"/>
  <c r="AE129" i="7" l="1"/>
  <c r="W129" i="7"/>
  <c r="AF129" i="7"/>
  <c r="AB129" i="7"/>
  <c r="AG129" i="7"/>
  <c r="AI129" i="7"/>
  <c r="AC129" i="7"/>
  <c r="A130" i="7"/>
  <c r="AH129" i="7"/>
  <c r="AD129" i="7"/>
  <c r="AA129" i="7"/>
  <c r="A131" i="7" l="1"/>
  <c r="AB130" i="7"/>
  <c r="AA130" i="7"/>
  <c r="AF130" i="7"/>
  <c r="AI130" i="7"/>
  <c r="AC130" i="7"/>
  <c r="AH130" i="7"/>
  <c r="AD130" i="7"/>
  <c r="W130" i="7"/>
  <c r="AG130" i="7"/>
  <c r="AE130" i="7"/>
  <c r="AC131" i="7" l="1"/>
  <c r="AF131" i="7"/>
  <c r="AG131" i="7"/>
  <c r="AH131" i="7"/>
  <c r="AD131" i="7"/>
  <c r="AE131" i="7"/>
  <c r="AB131" i="7"/>
  <c r="A132" i="7"/>
  <c r="AI131" i="7"/>
  <c r="W131" i="7"/>
  <c r="AA131" i="7"/>
  <c r="A133" i="7" l="1"/>
  <c r="AC132" i="7"/>
  <c r="AG132" i="7"/>
  <c r="AH132" i="7"/>
  <c r="AB132" i="7"/>
  <c r="AE132" i="7"/>
  <c r="AA132" i="7"/>
  <c r="AF132" i="7"/>
  <c r="W132" i="7"/>
  <c r="AD132" i="7"/>
  <c r="AI132" i="7"/>
  <c r="AC133" i="7" l="1"/>
  <c r="AG133" i="7"/>
  <c r="AE133" i="7"/>
  <c r="AB133" i="7"/>
  <c r="AD133" i="7"/>
  <c r="AI133" i="7"/>
  <c r="AA133" i="7"/>
  <c r="AH133" i="7"/>
  <c r="W133" i="7"/>
  <c r="A134" i="7"/>
  <c r="A135" i="7" s="1"/>
  <c r="A136" i="7" s="1"/>
  <c r="A137" i="7" l="1"/>
  <c r="AI136" i="7"/>
  <c r="AF136" i="7"/>
  <c r="AA136" i="7"/>
  <c r="W136" i="7"/>
  <c r="AH136" i="7"/>
  <c r="AD136" i="7"/>
  <c r="AG136" i="7"/>
  <c r="AE136" i="7"/>
  <c r="AB136" i="7"/>
  <c r="AC136" i="7"/>
  <c r="AC137" i="7" l="1"/>
  <c r="AB137" i="7"/>
  <c r="W137" i="7"/>
  <c r="AH137" i="7"/>
  <c r="AE137" i="7"/>
  <c r="AI137" i="7"/>
  <c r="AG137" i="7"/>
  <c r="A138" i="7"/>
  <c r="AD137" i="7"/>
  <c r="AA137" i="7"/>
  <c r="AF137" i="7"/>
  <c r="AI138" i="7" l="1"/>
  <c r="A139" i="7"/>
  <c r="AF138" i="7"/>
  <c r="AH138" i="7"/>
  <c r="AA138" i="7"/>
  <c r="AB138" i="7"/>
  <c r="AD138" i="7"/>
  <c r="AC138" i="7"/>
  <c r="AG138" i="7"/>
  <c r="AE138" i="7"/>
  <c r="W138" i="7"/>
  <c r="AA139" i="7" l="1"/>
  <c r="AF139" i="7"/>
  <c r="AI139" i="7"/>
  <c r="AG139" i="7"/>
  <c r="AD139" i="7"/>
  <c r="AH139" i="7"/>
  <c r="AE139" i="7"/>
  <c r="AC139" i="7"/>
  <c r="W139" i="7"/>
  <c r="A140" i="7"/>
  <c r="AB139" i="7"/>
  <c r="AC140" i="7" l="1"/>
  <c r="AA140" i="7"/>
  <c r="A141" i="7"/>
  <c r="A142" i="7" s="1"/>
  <c r="A143" i="7" s="1"/>
  <c r="AE140" i="7"/>
  <c r="AH140" i="7"/>
  <c r="W140" i="7"/>
  <c r="AB140" i="7"/>
  <c r="AI140" i="7"/>
  <c r="AD140" i="7"/>
  <c r="AG140" i="7"/>
  <c r="W143" i="7" l="1"/>
  <c r="AF143" i="7"/>
  <c r="AG143" i="7"/>
  <c r="AH143" i="7"/>
  <c r="AC143" i="7"/>
  <c r="A144" i="7"/>
  <c r="AE143" i="7"/>
  <c r="AI143" i="7"/>
  <c r="AA143" i="7"/>
  <c r="AB143" i="7"/>
  <c r="AD143" i="7"/>
  <c r="AF144" i="7" l="1"/>
  <c r="W144" i="7"/>
  <c r="AH144" i="7"/>
  <c r="AG144" i="7"/>
  <c r="AI144" i="7"/>
  <c r="A145" i="7"/>
  <c r="AD144" i="7"/>
  <c r="AB144" i="7"/>
  <c r="AC144" i="7"/>
  <c r="AA144" i="7"/>
  <c r="AE144" i="7"/>
  <c r="AF145" i="7" l="1"/>
  <c r="W145" i="7"/>
  <c r="AH145" i="7"/>
  <c r="AB145" i="7"/>
  <c r="AC145" i="7"/>
  <c r="AG145" i="7"/>
  <c r="AI145" i="7"/>
  <c r="AE145" i="7"/>
  <c r="AA145" i="7"/>
  <c r="AD145" i="7"/>
  <c r="A146" i="7"/>
  <c r="AF146" i="7" l="1"/>
  <c r="W146" i="7"/>
  <c r="AD146" i="7"/>
  <c r="AH146" i="7"/>
  <c r="AG146" i="7"/>
  <c r="AI146" i="7"/>
  <c r="AA146" i="7"/>
  <c r="A147" i="7"/>
  <c r="AE146" i="7"/>
  <c r="AC146" i="7"/>
  <c r="AB146" i="7"/>
  <c r="W147" i="7" l="1"/>
  <c r="AH147" i="7"/>
  <c r="AD147" i="7"/>
  <c r="A148" i="7"/>
  <c r="A149" i="7" s="1"/>
  <c r="A150" i="7" s="1"/>
  <c r="AB147" i="7"/>
  <c r="AG147" i="7"/>
  <c r="AI147" i="7"/>
  <c r="AC147" i="7"/>
  <c r="AE147" i="7"/>
  <c r="AA147" i="7"/>
  <c r="AH150" i="7" l="1"/>
  <c r="AF150" i="7"/>
  <c r="AE150" i="7"/>
  <c r="W150" i="7"/>
  <c r="AI150" i="7"/>
  <c r="A151" i="7"/>
  <c r="AD150" i="7"/>
  <c r="AB150" i="7"/>
  <c r="AG150" i="7"/>
  <c r="AC150" i="7"/>
  <c r="AA150" i="7"/>
  <c r="AC151" i="7" l="1"/>
  <c r="AH151" i="7"/>
  <c r="AA151" i="7"/>
  <c r="AD151" i="7"/>
  <c r="AF151" i="7"/>
  <c r="AI151" i="7"/>
  <c r="AG151" i="7"/>
  <c r="A152" i="7"/>
  <c r="W151" i="7"/>
  <c r="AE151" i="7"/>
  <c r="AB151" i="7"/>
  <c r="AD152" i="7" l="1"/>
  <c r="AA152" i="7"/>
  <c r="AF152" i="7"/>
  <c r="W152" i="7"/>
  <c r="AH152" i="7"/>
  <c r="AI152" i="7"/>
  <c r="AE152" i="7"/>
  <c r="AG152" i="7"/>
  <c r="AC152" i="7"/>
  <c r="AB152" i="7"/>
  <c r="A153" i="7"/>
  <c r="AF153" i="7" l="1"/>
  <c r="AA153" i="7"/>
  <c r="AD153" i="7"/>
  <c r="AH153" i="7"/>
  <c r="AG153" i="7"/>
  <c r="W153" i="7"/>
  <c r="A154" i="7"/>
  <c r="AB153" i="7"/>
  <c r="AC153" i="7"/>
  <c r="AI153" i="7"/>
  <c r="AE153" i="7"/>
  <c r="A155" i="7" l="1"/>
  <c r="A156" i="7" s="1"/>
  <c r="A157" i="7" s="1"/>
  <c r="W154" i="7"/>
  <c r="AH154" i="7"/>
  <c r="AE154" i="7"/>
  <c r="AI154" i="7"/>
  <c r="AC154" i="7"/>
  <c r="AD154" i="7"/>
  <c r="AA154" i="7"/>
  <c r="AB154" i="7"/>
  <c r="AG154" i="7"/>
  <c r="AE157" i="7" l="1"/>
  <c r="AA157" i="7"/>
  <c r="AG157" i="7"/>
  <c r="AD157" i="7"/>
  <c r="A158" i="7"/>
  <c r="AI157" i="7"/>
  <c r="W157" i="7"/>
  <c r="AC157" i="7"/>
  <c r="AF157" i="7"/>
  <c r="AH157" i="7"/>
  <c r="AB157" i="7"/>
  <c r="AI158" i="7" l="1"/>
  <c r="W158" i="7"/>
  <c r="AC158" i="7"/>
  <c r="AA158" i="7"/>
  <c r="AG158" i="7"/>
  <c r="AB158" i="7"/>
  <c r="AE158" i="7"/>
  <c r="AF158" i="7"/>
  <c r="A159" i="7"/>
  <c r="AH158" i="7"/>
  <c r="AD158" i="7"/>
  <c r="AD159" i="7" l="1"/>
  <c r="AC159" i="7"/>
  <c r="W159" i="7"/>
  <c r="AB159" i="7"/>
  <c r="AH159" i="7"/>
  <c r="AA159" i="7"/>
  <c r="AI159" i="7"/>
  <c r="AF159" i="7"/>
  <c r="AG159" i="7"/>
  <c r="AE159" i="7"/>
  <c r="A160" i="7"/>
  <c r="AC160" i="7" l="1"/>
  <c r="AF160" i="7"/>
  <c r="AH160" i="7"/>
  <c r="W160" i="7"/>
  <c r="AB160" i="7"/>
  <c r="A161" i="7"/>
  <c r="AD160" i="7"/>
  <c r="AA160" i="7"/>
  <c r="AI160" i="7"/>
  <c r="AE160" i="7"/>
  <c r="AG160" i="7"/>
  <c r="AH161" i="7" l="1"/>
  <c r="AI161" i="7"/>
  <c r="AD161" i="7"/>
  <c r="W161" i="7"/>
  <c r="AA161" i="7"/>
  <c r="AC161" i="7"/>
  <c r="AB161" i="7"/>
  <c r="AG161" i="7"/>
  <c r="AE161" i="7"/>
  <c r="A162" i="7"/>
  <c r="A163" i="7" s="1"/>
  <c r="A164" i="7" s="1"/>
  <c r="A165" i="7" s="1"/>
  <c r="AI165" i="7" l="1"/>
  <c r="AB165" i="7"/>
  <c r="AD165" i="7"/>
  <c r="AA165" i="7"/>
  <c r="AG165" i="7"/>
  <c r="W165" i="7"/>
  <c r="AE165" i="7"/>
  <c r="A166" i="7"/>
  <c r="AC165" i="7"/>
  <c r="AF165" i="7"/>
  <c r="AH165" i="7"/>
  <c r="AC166" i="7" l="1"/>
  <c r="AB166" i="7"/>
  <c r="AE166" i="7"/>
  <c r="AF166" i="7"/>
  <c r="AA166" i="7"/>
  <c r="AI166" i="7"/>
  <c r="AH166" i="7"/>
  <c r="W166" i="7"/>
  <c r="AD166" i="7"/>
  <c r="A167" i="7"/>
  <c r="AG166" i="7"/>
  <c r="A168" i="7" l="1"/>
  <c r="AI167" i="7"/>
  <c r="AC167" i="7"/>
  <c r="AE167" i="7"/>
  <c r="AH167" i="7"/>
  <c r="AB167" i="7"/>
  <c r="AA167" i="7"/>
  <c r="AF167" i="7"/>
  <c r="W167" i="7"/>
  <c r="AD167" i="7"/>
  <c r="AG167" i="7"/>
  <c r="W168" i="7" l="1"/>
  <c r="A169" i="7"/>
  <c r="A170" i="7" s="1"/>
  <c r="A171" i="7" s="1"/>
  <c r="AI168" i="7"/>
  <c r="AE168" i="7"/>
  <c r="AH168" i="7"/>
  <c r="AA168" i="7"/>
  <c r="AC168" i="7"/>
  <c r="AB168" i="7"/>
  <c r="AG168" i="7"/>
  <c r="AD168" i="7"/>
  <c r="AC171" i="7" l="1"/>
  <c r="AI171" i="7"/>
  <c r="A172" i="7"/>
  <c r="AH171" i="7"/>
  <c r="AA171" i="7"/>
  <c r="AD171" i="7"/>
  <c r="AE171" i="7"/>
  <c r="AB171" i="7"/>
  <c r="AG171" i="7"/>
  <c r="AF171" i="7"/>
  <c r="W171" i="7"/>
  <c r="A173" i="7" l="1"/>
  <c r="AA172" i="7"/>
  <c r="AC172" i="7"/>
  <c r="AB172" i="7"/>
  <c r="W172" i="7"/>
  <c r="AI172" i="7"/>
  <c r="AH172" i="7"/>
  <c r="AF172" i="7"/>
  <c r="AD172" i="7"/>
  <c r="AG172" i="7"/>
  <c r="AE172" i="7"/>
  <c r="A174" i="7" l="1"/>
  <c r="AI173" i="7"/>
  <c r="AA173" i="7"/>
  <c r="AH173" i="7"/>
  <c r="AG173" i="7"/>
  <c r="W173" i="7"/>
  <c r="AD173" i="7"/>
  <c r="AF173" i="7"/>
  <c r="AB173" i="7"/>
  <c r="AE173" i="7"/>
  <c r="AC173" i="7"/>
  <c r="AC174" i="7" l="1"/>
  <c r="AD174" i="7"/>
  <c r="AG174" i="7"/>
  <c r="A175" i="7"/>
  <c r="AA174" i="7"/>
  <c r="W174" i="7"/>
  <c r="AI174" i="7"/>
  <c r="AH174" i="7"/>
  <c r="AB174" i="7"/>
  <c r="AF174" i="7"/>
  <c r="AE174" i="7"/>
  <c r="AG175" i="7" l="1"/>
  <c r="AE175" i="7"/>
  <c r="AC175" i="7"/>
  <c r="AI175" i="7"/>
  <c r="AA175" i="7"/>
  <c r="AB175" i="7"/>
  <c r="AH175" i="7"/>
  <c r="A176" i="7"/>
  <c r="A177" i="7" s="1"/>
  <c r="A178" i="7" s="1"/>
  <c r="W175" i="7"/>
  <c r="AD175" i="7"/>
  <c r="AG178" i="7" l="1"/>
  <c r="AD178" i="7"/>
  <c r="AH178" i="7"/>
  <c r="AA178" i="7"/>
  <c r="AI178" i="7"/>
  <c r="A179" i="7"/>
  <c r="AF178" i="7"/>
  <c r="W178" i="7"/>
  <c r="AE178" i="7"/>
  <c r="AB178" i="7"/>
  <c r="AC178" i="7"/>
  <c r="AC179" i="7" l="1"/>
  <c r="AE179" i="7"/>
  <c r="AF179" i="7"/>
  <c r="AH179" i="7"/>
  <c r="A180" i="7"/>
  <c r="W179" i="7"/>
  <c r="AG179" i="7"/>
  <c r="AB179" i="7"/>
  <c r="AA179" i="7"/>
  <c r="AD179" i="7"/>
  <c r="AI179" i="7"/>
  <c r="AE180" i="7" l="1"/>
  <c r="AA180" i="7"/>
  <c r="AB180" i="7"/>
  <c r="AC180" i="7"/>
  <c r="AF180" i="7"/>
  <c r="AI180" i="7"/>
  <c r="W180" i="7"/>
  <c r="AD180" i="7"/>
  <c r="A181" i="7"/>
  <c r="AH180" i="7"/>
  <c r="AG180" i="7"/>
  <c r="AG181" i="7" l="1"/>
  <c r="AC181" i="7"/>
  <c r="AH181" i="7"/>
  <c r="AI181" i="7"/>
  <c r="AB181" i="7"/>
  <c r="A182" i="7"/>
  <c r="AA181" i="7"/>
  <c r="AD181" i="7"/>
  <c r="W181" i="7"/>
  <c r="AF181" i="7"/>
  <c r="AE181" i="7"/>
  <c r="AD182" i="7" l="1"/>
  <c r="AE182" i="7"/>
  <c r="AA182" i="7"/>
  <c r="AC182" i="7"/>
  <c r="AG182" i="7"/>
  <c r="AI182" i="7"/>
  <c r="A183" i="7"/>
  <c r="A184" i="7" s="1"/>
  <c r="A185" i="7" s="1"/>
  <c r="AH182" i="7"/>
  <c r="W182" i="7"/>
  <c r="AB182" i="7"/>
  <c r="AG185" i="7" l="1"/>
  <c r="AI185" i="7"/>
  <c r="A186" i="7"/>
  <c r="AD185" i="7"/>
  <c r="AF185" i="7"/>
  <c r="AA185" i="7"/>
  <c r="AH185" i="7"/>
  <c r="AE185" i="7"/>
  <c r="AC185" i="7"/>
  <c r="W185" i="7"/>
  <c r="AB185" i="7"/>
  <c r="AF186" i="7" l="1"/>
  <c r="AA186" i="7"/>
  <c r="A187" i="7"/>
  <c r="AC186" i="7"/>
  <c r="AG186" i="7"/>
  <c r="AE186" i="7"/>
  <c r="AI186" i="7"/>
  <c r="AH186" i="7"/>
  <c r="AD186" i="7"/>
  <c r="AB186" i="7"/>
  <c r="W186" i="7"/>
  <c r="AC187" i="7" l="1"/>
  <c r="A188" i="7"/>
  <c r="AD187" i="7"/>
  <c r="AA187" i="7"/>
  <c r="AF187" i="7"/>
  <c r="AE187" i="7"/>
  <c r="AH187" i="7"/>
  <c r="AG187" i="7"/>
  <c r="AB187" i="7"/>
  <c r="W187" i="7"/>
  <c r="AI187" i="7"/>
  <c r="A189" i="7" l="1"/>
  <c r="AI188" i="7"/>
  <c r="AA188" i="7"/>
  <c r="AC188" i="7"/>
  <c r="AD188" i="7"/>
  <c r="AB188" i="7"/>
  <c r="AH188" i="7"/>
  <c r="AF188" i="7"/>
  <c r="AE188" i="7"/>
  <c r="AG188" i="7"/>
  <c r="W188" i="7"/>
  <c r="AB189" i="7" l="1"/>
  <c r="AA189" i="7"/>
  <c r="AI189" i="7"/>
  <c r="AH189" i="7"/>
  <c r="A190" i="7"/>
  <c r="A191" i="7" s="1"/>
  <c r="A192" i="7" s="1"/>
  <c r="AE189" i="7"/>
  <c r="W189" i="7"/>
  <c r="AD189" i="7"/>
  <c r="AG189" i="7"/>
  <c r="AC189" i="7"/>
  <c r="A193" i="7" l="1"/>
  <c r="AE192" i="7"/>
  <c r="AD192" i="7"/>
  <c r="W192" i="7"/>
  <c r="AH192" i="7"/>
  <c r="AB192" i="7"/>
  <c r="AC192" i="7"/>
  <c r="AA192" i="7"/>
  <c r="AG192" i="7"/>
  <c r="AI192" i="7"/>
  <c r="AF192" i="7"/>
  <c r="AH193" i="7" l="1"/>
  <c r="AG193" i="7"/>
  <c r="AB193" i="7"/>
  <c r="AI193" i="7"/>
  <c r="AA193" i="7"/>
  <c r="AC193" i="7"/>
  <c r="AE193" i="7"/>
  <c r="A194" i="7"/>
  <c r="AD193" i="7"/>
  <c r="AF193" i="7"/>
  <c r="W193" i="7"/>
  <c r="A195" i="7" l="1"/>
  <c r="AC194" i="7"/>
  <c r="AE194" i="7"/>
  <c r="AA194" i="7"/>
  <c r="W194" i="7"/>
  <c r="AI194" i="7"/>
  <c r="AG194" i="7"/>
  <c r="AB194" i="7"/>
  <c r="AD194" i="7"/>
  <c r="AH194" i="7"/>
  <c r="AF194" i="7"/>
  <c r="AB195" i="7" l="1"/>
  <c r="AH195" i="7"/>
  <c r="AI195" i="7"/>
  <c r="AE195" i="7"/>
  <c r="W195" i="7"/>
  <c r="AD195" i="7"/>
  <c r="AG195" i="7"/>
  <c r="AF195" i="7"/>
  <c r="AC195" i="7"/>
  <c r="AA195" i="7"/>
  <c r="A196" i="7"/>
  <c r="AD196" i="7" l="1"/>
  <c r="AG196" i="7"/>
  <c r="AB196" i="7"/>
  <c r="A197" i="7"/>
  <c r="A198" i="7" s="1"/>
  <c r="A199" i="7" s="1"/>
  <c r="AE196" i="7"/>
  <c r="AI196" i="7"/>
  <c r="AA196" i="7"/>
  <c r="AC196" i="7"/>
  <c r="AH196" i="7"/>
  <c r="W196" i="7"/>
  <c r="AA199" i="7" l="1"/>
  <c r="W199" i="7"/>
  <c r="A200" i="7"/>
  <c r="AD199" i="7"/>
  <c r="AF199" i="7"/>
  <c r="AC199" i="7"/>
  <c r="AH199" i="7"/>
  <c r="AE199" i="7"/>
  <c r="AB199" i="7"/>
  <c r="AG199" i="7"/>
  <c r="AI199" i="7"/>
  <c r="W200" i="7" l="1"/>
  <c r="AH200" i="7"/>
  <c r="AE200" i="7"/>
  <c r="AC200" i="7"/>
  <c r="AB200" i="7"/>
  <c r="AD200" i="7"/>
  <c r="AA200" i="7"/>
  <c r="AG200" i="7"/>
  <c r="AI200" i="7"/>
  <c r="A201" i="7"/>
  <c r="AF200" i="7"/>
  <c r="AF201" i="7" l="1"/>
  <c r="AG201" i="7"/>
  <c r="AE201" i="7"/>
  <c r="AH201" i="7"/>
  <c r="AD201" i="7"/>
  <c r="AC201" i="7"/>
  <c r="AB201" i="7"/>
  <c r="A202" i="7"/>
  <c r="AI201" i="7"/>
  <c r="W201" i="7"/>
  <c r="AA201" i="7"/>
  <c r="AF202" i="7" l="1"/>
  <c r="AC202" i="7"/>
  <c r="AI202" i="7"/>
  <c r="W202" i="7"/>
  <c r="AD202" i="7"/>
  <c r="AA202" i="7"/>
  <c r="AE202" i="7"/>
  <c r="AB202" i="7"/>
  <c r="AG202" i="7"/>
  <c r="AH202" i="7"/>
  <c r="A203" i="7"/>
  <c r="AD203" i="7" l="1"/>
  <c r="AG203" i="7"/>
  <c r="AA203" i="7"/>
  <c r="AC203" i="7"/>
  <c r="AE203" i="7"/>
  <c r="AI203" i="7"/>
  <c r="A204" i="7"/>
  <c r="A205" i="7" s="1"/>
  <c r="A206" i="7" s="1"/>
  <c r="A207" i="7" s="1"/>
  <c r="W203" i="7"/>
  <c r="AH203" i="7"/>
  <c r="AB203" i="7"/>
  <c r="AI207" i="7" l="1"/>
  <c r="AB207" i="7"/>
  <c r="AE207" i="7"/>
  <c r="AG207" i="7"/>
  <c r="AF207" i="7"/>
  <c r="AC207" i="7"/>
  <c r="AH207" i="7"/>
  <c r="W207" i="7"/>
  <c r="A208" i="7"/>
  <c r="AA207" i="7"/>
  <c r="AD207" i="7"/>
  <c r="AA208" i="7" l="1"/>
  <c r="AG208" i="7"/>
  <c r="AI208" i="7"/>
  <c r="AE208" i="7"/>
  <c r="AB208" i="7"/>
  <c r="W208" i="7"/>
  <c r="AC208" i="7"/>
  <c r="AH208" i="7"/>
  <c r="AF208" i="7"/>
  <c r="AD208" i="7"/>
  <c r="A209" i="7"/>
  <c r="AH209" i="7" l="1"/>
  <c r="A210" i="7"/>
  <c r="AF209" i="7"/>
  <c r="AI209" i="7"/>
  <c r="AA209" i="7"/>
  <c r="AD209" i="7"/>
  <c r="AC209" i="7"/>
  <c r="AG209" i="7"/>
  <c r="W209" i="7"/>
  <c r="AB209" i="7"/>
  <c r="AE209" i="7"/>
  <c r="AH210" i="7" l="1"/>
  <c r="AD210" i="7"/>
  <c r="AI210" i="7"/>
  <c r="AC210" i="7"/>
  <c r="AA210" i="7"/>
  <c r="A211" i="7"/>
  <c r="A212" i="7" s="1"/>
  <c r="A213" i="7" s="1"/>
  <c r="AG210" i="7"/>
  <c r="AE210" i="7"/>
  <c r="AB210" i="7"/>
  <c r="W210" i="7"/>
  <c r="A214" i="7" l="1"/>
  <c r="AF213" i="7"/>
  <c r="AD213" i="7"/>
  <c r="AE213" i="7"/>
  <c r="AH213" i="7"/>
  <c r="AB213" i="7"/>
  <c r="AA213" i="7"/>
  <c r="AG213" i="7"/>
  <c r="W213" i="7"/>
  <c r="AI213" i="7"/>
  <c r="AC213" i="7"/>
  <c r="W214" i="7" l="1"/>
  <c r="AG214" i="7"/>
  <c r="AH214" i="7"/>
  <c r="AF214" i="7"/>
  <c r="AA214" i="7"/>
  <c r="AC214" i="7"/>
  <c r="AI214" i="7"/>
  <c r="AB214" i="7"/>
  <c r="A215" i="7"/>
  <c r="AD214" i="7"/>
  <c r="AE214" i="7"/>
  <c r="AD215" i="7" l="1"/>
  <c r="A216" i="7"/>
  <c r="AI215" i="7"/>
  <c r="AH215" i="7"/>
  <c r="AG215" i="7"/>
  <c r="AF215" i="7"/>
  <c r="W215" i="7"/>
  <c r="AC215" i="7"/>
  <c r="AA215" i="7"/>
  <c r="AB215" i="7"/>
  <c r="AE215" i="7"/>
  <c r="AG216" i="7" l="1"/>
  <c r="AI216" i="7"/>
  <c r="AD216" i="7"/>
  <c r="AF216" i="7"/>
  <c r="AB216" i="7"/>
  <c r="AH216" i="7"/>
  <c r="AA216" i="7"/>
  <c r="AE216" i="7"/>
  <c r="W216" i="7"/>
  <c r="AC216" i="7"/>
  <c r="A217" i="7"/>
  <c r="A218" i="7" l="1"/>
  <c r="A219" i="7" s="1"/>
  <c r="A220" i="7" s="1"/>
  <c r="AI217" i="7"/>
  <c r="AE217" i="7"/>
  <c r="AA217" i="7"/>
  <c r="AB217" i="7"/>
  <c r="W217" i="7"/>
  <c r="AC217" i="7"/>
  <c r="AG217" i="7"/>
  <c r="AD217" i="7"/>
  <c r="AH217" i="7"/>
  <c r="AI220" i="7" l="1"/>
  <c r="A221" i="7"/>
  <c r="AH220" i="7"/>
  <c r="AG220" i="7"/>
  <c r="AC220" i="7"/>
  <c r="AF220" i="7"/>
  <c r="AE220" i="7"/>
  <c r="W220" i="7"/>
  <c r="AD220" i="7"/>
  <c r="AA220" i="7"/>
  <c r="AB220" i="7"/>
  <c r="A222" i="7" l="1"/>
  <c r="AG221" i="7"/>
  <c r="AC221" i="7"/>
  <c r="AE221" i="7"/>
  <c r="AF221" i="7"/>
  <c r="AB221" i="7"/>
  <c r="AA221" i="7"/>
  <c r="AH221" i="7"/>
  <c r="W221" i="7"/>
  <c r="AD221" i="7"/>
  <c r="AI221" i="7"/>
  <c r="AD222" i="7" l="1"/>
  <c r="AI222" i="7"/>
  <c r="AA222" i="7"/>
  <c r="W222" i="7"/>
  <c r="AE222" i="7"/>
  <c r="AC222" i="7"/>
  <c r="AF222" i="7"/>
  <c r="AH222" i="7"/>
  <c r="AG222" i="7"/>
  <c r="A223" i="7"/>
  <c r="AB222" i="7"/>
  <c r="AC223" i="7" l="1"/>
  <c r="AA223" i="7"/>
  <c r="AD223" i="7"/>
  <c r="A224" i="7"/>
  <c r="AG223" i="7"/>
  <c r="W223" i="7"/>
  <c r="AF223" i="7"/>
  <c r="AI223" i="7"/>
  <c r="AB223" i="7"/>
  <c r="AH223" i="7"/>
  <c r="AE223" i="7"/>
  <c r="AG224" i="7" l="1"/>
  <c r="A225" i="7"/>
  <c r="A226" i="7" s="1"/>
  <c r="A227" i="7" s="1"/>
  <c r="AD224" i="7"/>
  <c r="AI224" i="7"/>
  <c r="AC224" i="7"/>
  <c r="W224" i="7"/>
  <c r="AH224" i="7"/>
  <c r="AB224" i="7"/>
  <c r="AA224" i="7"/>
  <c r="AE224" i="7"/>
  <c r="AA227" i="7" l="1"/>
  <c r="W227" i="7"/>
  <c r="AI227" i="7"/>
  <c r="A228" i="7"/>
  <c r="AE227" i="7"/>
  <c r="AC227" i="7"/>
  <c r="AB227" i="7"/>
  <c r="AH227" i="7"/>
  <c r="AF227" i="7"/>
  <c r="AD227" i="7"/>
  <c r="AG227" i="7"/>
  <c r="AH228" i="7" l="1"/>
  <c r="A229" i="7"/>
  <c r="AB228" i="7"/>
  <c r="AE228" i="7"/>
  <c r="AI228" i="7"/>
  <c r="AF228" i="7"/>
  <c r="AA228" i="7"/>
  <c r="AC228" i="7"/>
  <c r="W228" i="7"/>
  <c r="AD228" i="7"/>
  <c r="AG228" i="7"/>
  <c r="AD229" i="7" l="1"/>
  <c r="AI229" i="7"/>
  <c r="AA229" i="7"/>
  <c r="AE229" i="7"/>
  <c r="AG229" i="7"/>
  <c r="W229" i="7"/>
  <c r="AC229" i="7"/>
  <c r="AH229" i="7"/>
  <c r="AF229" i="7"/>
  <c r="A230" i="7"/>
  <c r="AB229" i="7"/>
  <c r="A231" i="7" l="1"/>
  <c r="AB230" i="7"/>
  <c r="AD230" i="7"/>
  <c r="AE230" i="7"/>
  <c r="AI230" i="7"/>
  <c r="W230" i="7"/>
  <c r="AF230" i="7"/>
  <c r="AG230" i="7"/>
  <c r="AH230" i="7"/>
  <c r="AC230" i="7"/>
  <c r="AA230" i="7"/>
  <c r="AH231" i="7" l="1"/>
  <c r="AD231" i="7"/>
  <c r="AG231" i="7"/>
  <c r="AI231" i="7"/>
  <c r="A232" i="7"/>
  <c r="A233" i="7" s="1"/>
  <c r="A234" i="7" s="1"/>
  <c r="A235" i="7" s="1"/>
  <c r="AE231" i="7"/>
  <c r="AA231" i="7"/>
  <c r="AC231" i="7"/>
  <c r="AB231" i="7"/>
  <c r="W231" i="7"/>
  <c r="AF235" i="7" l="1"/>
  <c r="AI235" i="7"/>
  <c r="AD235" i="7"/>
  <c r="AH235" i="7"/>
  <c r="AE235" i="7"/>
  <c r="A236" i="7"/>
  <c r="AB235" i="7"/>
  <c r="W235" i="7"/>
  <c r="AA235" i="7"/>
  <c r="AG235" i="7"/>
  <c r="AC235" i="7"/>
  <c r="A237" i="7" l="1"/>
  <c r="AF236" i="7"/>
  <c r="AB236" i="7"/>
  <c r="AA236" i="7"/>
  <c r="W236" i="7"/>
  <c r="AI236" i="7"/>
  <c r="AH236" i="7"/>
  <c r="AD236" i="7"/>
  <c r="AG236" i="7"/>
  <c r="AE236" i="7"/>
  <c r="AC236" i="7"/>
  <c r="AB237" i="7" l="1"/>
  <c r="AC237" i="7"/>
  <c r="AA237" i="7"/>
  <c r="W237" i="7"/>
  <c r="AD237" i="7"/>
  <c r="AH237" i="7"/>
  <c r="AE237" i="7"/>
  <c r="AF237" i="7"/>
  <c r="AG237" i="7"/>
  <c r="AI237" i="7"/>
  <c r="A238" i="7"/>
  <c r="A239" i="7" l="1"/>
  <c r="A240" i="7" s="1"/>
  <c r="A241" i="7" s="1"/>
  <c r="AI238" i="7"/>
  <c r="W238" i="7"/>
  <c r="AD238" i="7"/>
  <c r="AE238" i="7"/>
  <c r="AA238" i="7"/>
  <c r="AH238" i="7"/>
  <c r="AB238" i="7"/>
  <c r="AG238" i="7"/>
  <c r="AC238" i="7"/>
  <c r="AD241" i="7" l="1"/>
  <c r="AE241" i="7"/>
  <c r="AG241" i="7"/>
  <c r="AC241" i="7"/>
  <c r="AA241" i="7"/>
  <c r="A242" i="7"/>
  <c r="AB241" i="7"/>
  <c r="AH241" i="7"/>
  <c r="W241" i="7"/>
  <c r="AI241" i="7"/>
  <c r="AF241" i="7"/>
  <c r="W242" i="7" l="1"/>
  <c r="AB242" i="7"/>
  <c r="AD242" i="7"/>
  <c r="AF242" i="7"/>
  <c r="AH242" i="7"/>
  <c r="AG242" i="7"/>
  <c r="AI242" i="7"/>
  <c r="AE242" i="7"/>
  <c r="AA242" i="7"/>
  <c r="AC242" i="7"/>
  <c r="A243" i="7"/>
  <c r="AF243" i="7" l="1"/>
  <c r="AB243" i="7"/>
  <c r="W243" i="7"/>
  <c r="A244" i="7"/>
  <c r="AD243" i="7"/>
  <c r="AI243" i="7"/>
  <c r="AE243" i="7"/>
  <c r="AA243" i="7"/>
  <c r="AH243" i="7"/>
  <c r="AG243" i="7"/>
  <c r="AC243" i="7"/>
  <c r="A245" i="7" l="1"/>
  <c r="AD244" i="7"/>
  <c r="AE244" i="7"/>
  <c r="AA244" i="7"/>
  <c r="AB244" i="7"/>
  <c r="W244" i="7"/>
  <c r="AI244" i="7"/>
  <c r="AC244" i="7"/>
  <c r="AH244" i="7"/>
  <c r="AG244" i="7"/>
  <c r="AF244" i="7"/>
  <c r="AG245" i="7" l="1"/>
  <c r="AD245" i="7"/>
  <c r="AE245" i="7"/>
  <c r="A246" i="7"/>
  <c r="A247" i="7" s="1"/>
  <c r="A248" i="7" s="1"/>
  <c r="AA245" i="7"/>
  <c r="AB245" i="7"/>
  <c r="AC245" i="7"/>
  <c r="W245" i="7"/>
  <c r="AH245" i="7"/>
  <c r="AI245" i="7"/>
  <c r="AA248" i="7" l="1"/>
  <c r="AE248" i="7"/>
  <c r="AB248" i="7"/>
  <c r="W248" i="7"/>
  <c r="AD248" i="7"/>
  <c r="AI248" i="7"/>
  <c r="AG248" i="7"/>
  <c r="AF248" i="7"/>
  <c r="AC248" i="7"/>
  <c r="A249" i="7"/>
  <c r="AH248" i="7"/>
  <c r="AI249" i="7" l="1"/>
  <c r="AG249" i="7"/>
  <c r="AD249" i="7"/>
  <c r="AB249" i="7"/>
  <c r="W249" i="7"/>
  <c r="AC249" i="7"/>
  <c r="AH249" i="7"/>
  <c r="AA249" i="7"/>
  <c r="AF249" i="7"/>
  <c r="A250" i="7"/>
  <c r="AE249" i="7"/>
  <c r="AG250" i="7" l="1"/>
  <c r="AF250" i="7"/>
  <c r="AA250" i="7"/>
  <c r="A251" i="7"/>
  <c r="AB250" i="7"/>
  <c r="AC250" i="7"/>
  <c r="AH250" i="7"/>
  <c r="AE250" i="7"/>
  <c r="W250" i="7"/>
  <c r="AD250" i="7"/>
  <c r="AI250" i="7"/>
  <c r="AE251" i="7" l="1"/>
  <c r="AB251" i="7"/>
  <c r="AD251" i="7"/>
  <c r="AF251" i="7"/>
  <c r="AA251" i="7"/>
  <c r="A252" i="7"/>
  <c r="AH251" i="7"/>
  <c r="AI251" i="7"/>
  <c r="W251" i="7"/>
  <c r="AC251" i="7"/>
  <c r="AG251" i="7"/>
  <c r="W252" i="7" l="1"/>
  <c r="AH252" i="7"/>
  <c r="AD252" i="7"/>
  <c r="AG252" i="7"/>
  <c r="AE252" i="7"/>
  <c r="AI252" i="7"/>
  <c r="A253" i="7"/>
  <c r="A254" i="7" s="1"/>
  <c r="A255" i="7" s="1"/>
  <c r="AC252" i="7"/>
  <c r="AB252" i="7"/>
  <c r="AA252" i="7"/>
  <c r="A256" i="7" l="1"/>
  <c r="AD255" i="7"/>
  <c r="AI255" i="7"/>
  <c r="W255" i="7"/>
  <c r="AB255" i="7"/>
  <c r="AH255" i="7"/>
  <c r="AC255" i="7"/>
  <c r="AF255" i="7"/>
  <c r="AA255" i="7"/>
  <c r="AE255" i="7"/>
  <c r="AG255" i="7"/>
  <c r="W256" i="7" l="1"/>
  <c r="AD256" i="7"/>
  <c r="A257" i="7"/>
  <c r="AA256" i="7"/>
  <c r="AE256" i="7"/>
  <c r="AG256" i="7"/>
  <c r="AC256" i="7"/>
  <c r="AB256" i="7"/>
  <c r="AF256" i="7"/>
  <c r="AH256" i="7"/>
  <c r="AI256" i="7"/>
  <c r="AD257" i="7" l="1"/>
  <c r="AB257" i="7"/>
  <c r="AA257" i="7"/>
  <c r="AH257" i="7"/>
  <c r="AF257" i="7"/>
  <c r="W257" i="7"/>
  <c r="AG257" i="7"/>
  <c r="A258" i="7"/>
  <c r="AE257" i="7"/>
  <c r="AC257" i="7"/>
  <c r="AI257" i="7"/>
  <c r="AH258" i="7" l="1"/>
  <c r="AA258" i="7"/>
  <c r="AD258" i="7"/>
  <c r="AE258" i="7"/>
  <c r="W258" i="7"/>
  <c r="AG258" i="7"/>
  <c r="A259" i="7"/>
  <c r="AC258" i="7"/>
  <c r="AI258" i="7"/>
  <c r="AF258" i="7"/>
  <c r="AB258" i="7"/>
  <c r="W259" i="7" l="1"/>
  <c r="AB259" i="7"/>
  <c r="AC259" i="7"/>
  <c r="AD259" i="7"/>
  <c r="A260" i="7"/>
  <c r="A261" i="7" s="1"/>
  <c r="A262" i="7" s="1"/>
  <c r="AH259" i="7"/>
  <c r="AG259" i="7"/>
  <c r="AA259" i="7"/>
  <c r="AI259" i="7"/>
  <c r="AE259" i="7"/>
  <c r="AF262" i="7" l="1"/>
  <c r="AD262" i="7"/>
  <c r="AH262" i="7"/>
  <c r="AE262" i="7"/>
  <c r="AB262" i="7"/>
  <c r="AI262" i="7"/>
  <c r="AG262" i="7"/>
  <c r="A263" i="7"/>
  <c r="AC262" i="7"/>
  <c r="AA262" i="7"/>
  <c r="W262" i="7"/>
  <c r="AG263" i="7" l="1"/>
  <c r="A264" i="7"/>
  <c r="AC263" i="7"/>
  <c r="AE263" i="7"/>
  <c r="W263" i="7"/>
  <c r="AD263" i="7"/>
  <c r="AH263" i="7"/>
  <c r="AA263" i="7"/>
  <c r="AF263" i="7"/>
  <c r="AI263" i="7"/>
  <c r="AB263" i="7"/>
  <c r="AD264" i="7" l="1"/>
  <c r="AB264" i="7"/>
  <c r="AE264" i="7"/>
  <c r="AC264" i="7"/>
  <c r="AI264" i="7"/>
  <c r="W264" i="7"/>
  <c r="AG264" i="7"/>
  <c r="AF264" i="7"/>
  <c r="AH264" i="7"/>
  <c r="A265" i="7"/>
  <c r="AA264" i="7"/>
  <c r="AF265" i="7" l="1"/>
  <c r="AG265" i="7"/>
  <c r="AD265" i="7"/>
  <c r="AH265" i="7"/>
  <c r="AB265" i="7"/>
  <c r="A266" i="7"/>
  <c r="W265" i="7"/>
  <c r="AA265" i="7"/>
  <c r="AI265" i="7"/>
  <c r="AC265" i="7"/>
  <c r="AE265" i="7"/>
  <c r="AI266" i="7" l="1"/>
  <c r="AE266" i="7"/>
  <c r="AH266" i="7"/>
  <c r="W266" i="7"/>
  <c r="AB266" i="7"/>
  <c r="AA266" i="7"/>
  <c r="AC266" i="7"/>
  <c r="AG266" i="7"/>
  <c r="A267" i="7"/>
  <c r="A268" i="7" s="1"/>
  <c r="A269" i="7" s="1"/>
  <c r="AD266" i="7"/>
  <c r="AC269" i="7" l="1"/>
  <c r="AD269" i="7"/>
  <c r="AE269" i="7"/>
  <c r="A270" i="7"/>
  <c r="AI269" i="7"/>
  <c r="AF269" i="7"/>
  <c r="AB269" i="7"/>
  <c r="AG269" i="7"/>
  <c r="W269" i="7"/>
  <c r="AA269" i="7"/>
  <c r="AH269" i="7"/>
  <c r="AG270" i="7" l="1"/>
  <c r="AB270" i="7"/>
  <c r="AE270" i="7"/>
  <c r="AA270" i="7"/>
  <c r="W270" i="7"/>
  <c r="AD270" i="7"/>
  <c r="AC270" i="7"/>
  <c r="AI270" i="7"/>
  <c r="AF270" i="7"/>
  <c r="AH270" i="7"/>
  <c r="A271" i="7"/>
  <c r="AD271" i="7" l="1"/>
  <c r="AI271" i="7"/>
  <c r="AE271" i="7"/>
  <c r="AA271" i="7"/>
  <c r="A272" i="7"/>
  <c r="AF271" i="7"/>
  <c r="AB271" i="7"/>
  <c r="AC271" i="7"/>
  <c r="AH271" i="7"/>
  <c r="AG271" i="7"/>
  <c r="W271" i="7"/>
  <c r="AE272" i="7" l="1"/>
  <c r="W272" i="7"/>
  <c r="AC272" i="7"/>
  <c r="AG272" i="7"/>
  <c r="AF272" i="7"/>
  <c r="AD272" i="7"/>
  <c r="A273" i="7"/>
  <c r="AB272" i="7"/>
  <c r="AI272" i="7"/>
  <c r="AH272" i="7"/>
  <c r="AA272" i="7"/>
  <c r="AI273" i="7" l="1"/>
  <c r="AG273" i="7"/>
  <c r="AC273" i="7"/>
  <c r="AA273" i="7"/>
  <c r="A274" i="7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D273" i="7"/>
  <c r="AH273" i="7"/>
  <c r="W273" i="7"/>
  <c r="AB273" i="7"/>
  <c r="AE273" i="7"/>
  <c r="AD290" i="7" l="1"/>
  <c r="AC290" i="7"/>
  <c r="AI290" i="7"/>
  <c r="AA290" i="7"/>
  <c r="AB290" i="7"/>
  <c r="AF290" i="7"/>
  <c r="AG290" i="7"/>
  <c r="AE290" i="7"/>
  <c r="W290" i="7"/>
  <c r="A291" i="7"/>
  <c r="AH290" i="7"/>
  <c r="AG291" i="7" l="1"/>
  <c r="A292" i="7"/>
  <c r="AE291" i="7"/>
  <c r="AH291" i="7"/>
  <c r="AC291" i="7"/>
  <c r="AI291" i="7"/>
  <c r="W291" i="7"/>
  <c r="AF291" i="7"/>
  <c r="AD291" i="7"/>
  <c r="AA291" i="7"/>
  <c r="AB291" i="7"/>
  <c r="AB292" i="7" l="1"/>
  <c r="AD292" i="7"/>
  <c r="W292" i="7"/>
  <c r="AG292" i="7"/>
  <c r="AE292" i="7"/>
  <c r="A293" i="7"/>
  <c r="AI292" i="7"/>
  <c r="AF292" i="7"/>
  <c r="AH292" i="7"/>
  <c r="AC292" i="7"/>
  <c r="AA292" i="7"/>
  <c r="AD293" i="7" l="1"/>
  <c r="AH293" i="7"/>
  <c r="AI293" i="7"/>
  <c r="AA293" i="7"/>
  <c r="AE293" i="7"/>
  <c r="AB293" i="7"/>
  <c r="AF293" i="7"/>
  <c r="AG293" i="7"/>
  <c r="W293" i="7"/>
  <c r="AC293" i="7"/>
  <c r="A294" i="7"/>
  <c r="AI294" i="7" l="1"/>
  <c r="W294" i="7"/>
  <c r="A295" i="7"/>
  <c r="A296" i="7" s="1"/>
  <c r="A297" i="7" s="1"/>
  <c r="AD294" i="7"/>
  <c r="AC294" i="7"/>
  <c r="AG294" i="7"/>
  <c r="AA294" i="7"/>
  <c r="AE294" i="7"/>
  <c r="AB294" i="7"/>
  <c r="AH294" i="7"/>
  <c r="AD297" i="7" l="1"/>
  <c r="AC297" i="7"/>
  <c r="W297" i="7"/>
  <c r="AA297" i="7"/>
  <c r="AG297" i="7"/>
  <c r="AI297" i="7"/>
  <c r="AB297" i="7"/>
  <c r="A298" i="7"/>
  <c r="AE297" i="7"/>
  <c r="AF297" i="7"/>
  <c r="AH297" i="7"/>
  <c r="AE298" i="7" l="1"/>
  <c r="A299" i="7"/>
  <c r="AD298" i="7"/>
  <c r="AB298" i="7"/>
  <c r="AI298" i="7"/>
  <c r="AA298" i="7"/>
  <c r="AG298" i="7"/>
  <c r="AF298" i="7"/>
  <c r="AC298" i="7"/>
  <c r="W298" i="7"/>
  <c r="AH298" i="7"/>
  <c r="AG299" i="7" l="1"/>
  <c r="AC299" i="7"/>
  <c r="AE299" i="7"/>
  <c r="AH299" i="7"/>
  <c r="W299" i="7"/>
  <c r="AA299" i="7"/>
  <c r="AD299" i="7"/>
  <c r="AI299" i="7"/>
  <c r="AF299" i="7"/>
  <c r="A300" i="7"/>
  <c r="AB299" i="7"/>
  <c r="AG300" i="7" l="1"/>
  <c r="AI300" i="7"/>
  <c r="AE300" i="7"/>
  <c r="A301" i="7"/>
  <c r="AB300" i="7"/>
  <c r="AC300" i="7"/>
  <c r="AA300" i="7"/>
  <c r="AH300" i="7"/>
  <c r="AD300" i="7"/>
  <c r="W300" i="7"/>
  <c r="AF300" i="7"/>
  <c r="AD301" i="7" l="1"/>
  <c r="AG301" i="7"/>
  <c r="AI301" i="7"/>
  <c r="AC301" i="7"/>
  <c r="AA301" i="7"/>
  <c r="W301" i="7"/>
  <c r="AE301" i="7"/>
  <c r="A302" i="7"/>
  <c r="A303" i="7" s="1"/>
  <c r="A304" i="7" s="1"/>
  <c r="AH301" i="7"/>
  <c r="AB301" i="7"/>
  <c r="AD304" i="7" l="1"/>
  <c r="W304" i="7"/>
  <c r="AE304" i="7"/>
  <c r="AH304" i="7"/>
  <c r="AI304" i="7"/>
  <c r="AC304" i="7"/>
  <c r="AB304" i="7"/>
  <c r="AG304" i="7"/>
  <c r="A305" i="7"/>
  <c r="AF304" i="7"/>
  <c r="AA304" i="7"/>
  <c r="AB305" i="7" l="1"/>
  <c r="AG305" i="7"/>
  <c r="AI305" i="7"/>
  <c r="AE305" i="7"/>
  <c r="AC305" i="7"/>
  <c r="W305" i="7"/>
  <c r="AF305" i="7"/>
  <c r="AA305" i="7"/>
  <c r="A306" i="7"/>
  <c r="AD305" i="7"/>
  <c r="AH305" i="7"/>
  <c r="AG306" i="7" l="1"/>
  <c r="AI306" i="7"/>
  <c r="AD306" i="7"/>
  <c r="A307" i="7"/>
  <c r="W306" i="7"/>
  <c r="AE306" i="7"/>
  <c r="AH306" i="7"/>
  <c r="AA306" i="7"/>
  <c r="AF306" i="7"/>
  <c r="AB306" i="7"/>
  <c r="AC306" i="7"/>
  <c r="AG307" i="7" l="1"/>
  <c r="AF307" i="7"/>
  <c r="W307" i="7"/>
  <c r="AC307" i="7"/>
  <c r="AB307" i="7"/>
  <c r="A308" i="7"/>
  <c r="AA307" i="7"/>
  <c r="AH307" i="7"/>
  <c r="AD307" i="7"/>
  <c r="AE307" i="7"/>
  <c r="AI307" i="7"/>
  <c r="AD308" i="7" l="1"/>
  <c r="A309" i="7"/>
  <c r="A310" i="7" s="1"/>
  <c r="A311" i="7" s="1"/>
  <c r="AA308" i="7"/>
  <c r="AC308" i="7"/>
  <c r="AG308" i="7"/>
  <c r="AE308" i="7"/>
  <c r="AH308" i="7"/>
  <c r="W308" i="7"/>
  <c r="AI308" i="7"/>
  <c r="AB308" i="7"/>
  <c r="AD311" i="7" l="1"/>
  <c r="AF311" i="7"/>
  <c r="AE311" i="7"/>
  <c r="AH311" i="7"/>
  <c r="AI311" i="7"/>
  <c r="AA311" i="7"/>
  <c r="AG311" i="7"/>
  <c r="W311" i="7"/>
  <c r="AB311" i="7"/>
  <c r="AC311" i="7"/>
  <c r="A312" i="7"/>
  <c r="AF312" i="7" l="1"/>
  <c r="AE312" i="7"/>
  <c r="AD312" i="7"/>
  <c r="AB312" i="7"/>
  <c r="AG312" i="7"/>
  <c r="AC312" i="7"/>
  <c r="AA312" i="7"/>
  <c r="A313" i="7"/>
  <c r="AI312" i="7"/>
  <c r="AH312" i="7"/>
  <c r="W312" i="7"/>
  <c r="AG313" i="7" l="1"/>
  <c r="W313" i="7"/>
  <c r="AI313" i="7"/>
  <c r="AA313" i="7"/>
  <c r="A314" i="7"/>
  <c r="AE313" i="7"/>
  <c r="AB313" i="7"/>
  <c r="AH313" i="7"/>
  <c r="AF313" i="7"/>
  <c r="AC313" i="7"/>
  <c r="AD313" i="7"/>
  <c r="AB314" i="7" l="1"/>
  <c r="AI314" i="7"/>
  <c r="A315" i="7"/>
  <c r="AE314" i="7"/>
  <c r="W314" i="7"/>
  <c r="AH314" i="7"/>
  <c r="AA314" i="7"/>
  <c r="AG314" i="7"/>
  <c r="AD314" i="7"/>
  <c r="AC314" i="7"/>
  <c r="AF314" i="7"/>
  <c r="AD315" i="7" l="1"/>
  <c r="A316" i="7"/>
  <c r="A317" i="7" s="1"/>
  <c r="A318" i="7" s="1"/>
  <c r="AE315" i="7"/>
  <c r="AB315" i="7"/>
  <c r="AH315" i="7"/>
  <c r="AC315" i="7"/>
  <c r="AI315" i="7"/>
  <c r="W315" i="7"/>
  <c r="AG315" i="7"/>
  <c r="AA315" i="7"/>
  <c r="AD318" i="7" l="1"/>
  <c r="AF318" i="7"/>
  <c r="AA318" i="7"/>
  <c r="AB318" i="7"/>
  <c r="W318" i="7"/>
  <c r="AI318" i="7"/>
  <c r="AH318" i="7"/>
  <c r="AG318" i="7"/>
  <c r="AE318" i="7"/>
  <c r="A319" i="7"/>
  <c r="AC318" i="7"/>
  <c r="AB319" i="7" l="1"/>
  <c r="AE319" i="7"/>
  <c r="W319" i="7"/>
  <c r="AH319" i="7"/>
  <c r="AC319" i="7"/>
  <c r="AA319" i="7"/>
  <c r="AG319" i="7"/>
  <c r="AI319" i="7"/>
  <c r="A320" i="7"/>
  <c r="AF319" i="7"/>
  <c r="AD319" i="7"/>
  <c r="AA320" i="7" l="1"/>
  <c r="AF320" i="7"/>
  <c r="AD320" i="7"/>
  <c r="A321" i="7"/>
  <c r="W320" i="7"/>
  <c r="AE320" i="7"/>
  <c r="AG320" i="7"/>
  <c r="AC320" i="7"/>
  <c r="AH320" i="7"/>
  <c r="AI320" i="7"/>
  <c r="AB320" i="7"/>
  <c r="AI321" i="7" l="1"/>
  <c r="AF321" i="7"/>
  <c r="W321" i="7"/>
  <c r="AA321" i="7"/>
  <c r="AH321" i="7"/>
  <c r="A322" i="7"/>
  <c r="AC321" i="7"/>
  <c r="AG321" i="7"/>
  <c r="AE321" i="7"/>
  <c r="AD321" i="7"/>
  <c r="AB321" i="7"/>
  <c r="AD322" i="7" l="1"/>
  <c r="AH322" i="7"/>
  <c r="A323" i="7"/>
  <c r="A324" i="7" s="1"/>
  <c r="A325" i="7" s="1"/>
  <c r="AA322" i="7"/>
  <c r="AI322" i="7"/>
  <c r="AC322" i="7"/>
  <c r="AG322" i="7"/>
  <c r="AE322" i="7"/>
  <c r="W322" i="7"/>
  <c r="AB322" i="7"/>
  <c r="AD325" i="7" l="1"/>
  <c r="AE325" i="7"/>
  <c r="AG325" i="7"/>
  <c r="AF325" i="7"/>
  <c r="AI325" i="7"/>
  <c r="AA325" i="7"/>
  <c r="AH325" i="7"/>
  <c r="A326" i="7"/>
  <c r="AB325" i="7"/>
  <c r="AC325" i="7"/>
  <c r="W325" i="7"/>
  <c r="AH326" i="7" l="1"/>
  <c r="A327" i="7"/>
  <c r="AD326" i="7"/>
  <c r="AA326" i="7"/>
  <c r="AE326" i="7"/>
  <c r="AI326" i="7"/>
  <c r="AB326" i="7"/>
  <c r="AG326" i="7"/>
  <c r="AC326" i="7"/>
  <c r="AF326" i="7"/>
  <c r="W326" i="7"/>
  <c r="AH327" i="7" l="1"/>
  <c r="AF327" i="7"/>
  <c r="AB327" i="7"/>
  <c r="AA327" i="7"/>
  <c r="AG327" i="7"/>
  <c r="A328" i="7"/>
  <c r="W327" i="7"/>
  <c r="AE327" i="7"/>
  <c r="AI327" i="7"/>
  <c r="AC327" i="7"/>
  <c r="AD327" i="7"/>
  <c r="AA328" i="7" l="1"/>
  <c r="A329" i="7"/>
  <c r="AG328" i="7"/>
  <c r="AE328" i="7"/>
  <c r="W328" i="7"/>
  <c r="AF328" i="7"/>
  <c r="AC328" i="7"/>
  <c r="AI328" i="7"/>
  <c r="AD328" i="7"/>
  <c r="AB328" i="7"/>
  <c r="AH328" i="7"/>
  <c r="AD329" i="7" l="1"/>
  <c r="W329" i="7"/>
  <c r="AE329" i="7"/>
  <c r="AI329" i="7"/>
  <c r="A330" i="7"/>
  <c r="A331" i="7" s="1"/>
  <c r="A332" i="7" s="1"/>
  <c r="AA329" i="7"/>
  <c r="AC329" i="7"/>
  <c r="AG329" i="7"/>
  <c r="AH329" i="7"/>
  <c r="AB329" i="7"/>
  <c r="AD332" i="7" l="1"/>
  <c r="W332" i="7"/>
  <c r="AA332" i="7"/>
  <c r="AI332" i="7"/>
  <c r="AC332" i="7"/>
  <c r="AE332" i="7"/>
  <c r="AH332" i="7"/>
  <c r="AB332" i="7"/>
  <c r="AF332" i="7"/>
  <c r="A333" i="7"/>
  <c r="AG332" i="7"/>
  <c r="AG333" i="7" l="1"/>
  <c r="A334" i="7"/>
  <c r="AC333" i="7"/>
  <c r="AA333" i="7"/>
  <c r="AI333" i="7"/>
  <c r="AB333" i="7"/>
  <c r="W333" i="7"/>
  <c r="AF333" i="7"/>
  <c r="AH333" i="7"/>
  <c r="AE333" i="7"/>
  <c r="AD333" i="7"/>
  <c r="AG334" i="7" l="1"/>
  <c r="AE334" i="7"/>
  <c r="AD334" i="7"/>
  <c r="AA334" i="7"/>
  <c r="AC334" i="7"/>
  <c r="AB334" i="7"/>
  <c r="AH334" i="7"/>
  <c r="AI334" i="7"/>
  <c r="A335" i="7"/>
  <c r="W334" i="7"/>
  <c r="AF334" i="7"/>
  <c r="AB335" i="7" l="1"/>
  <c r="AA335" i="7"/>
  <c r="A336" i="7"/>
  <c r="AF335" i="7"/>
  <c r="AC335" i="7"/>
  <c r="AI335" i="7"/>
  <c r="W335" i="7"/>
  <c r="AE335" i="7"/>
  <c r="AH335" i="7"/>
  <c r="AD335" i="7"/>
  <c r="AG335" i="7"/>
  <c r="AD336" i="7" l="1"/>
  <c r="AB336" i="7"/>
  <c r="AI336" i="7"/>
  <c r="AC336" i="7"/>
  <c r="A337" i="7"/>
  <c r="A338" i="7" s="1"/>
  <c r="A339" i="7" s="1"/>
  <c r="AG336" i="7"/>
  <c r="AA336" i="7"/>
  <c r="AE336" i="7"/>
  <c r="AH336" i="7"/>
  <c r="W336" i="7"/>
  <c r="AD339" i="7" l="1"/>
  <c r="AF339" i="7"/>
  <c r="AG339" i="7"/>
  <c r="AB339" i="7"/>
  <c r="W339" i="7"/>
  <c r="A340" i="7"/>
  <c r="AE339" i="7"/>
  <c r="AH339" i="7"/>
  <c r="AC339" i="7"/>
  <c r="AI339" i="7"/>
  <c r="AA339" i="7"/>
  <c r="AB340" i="7" l="1"/>
  <c r="AE340" i="7"/>
  <c r="AD340" i="7"/>
  <c r="W340" i="7"/>
  <c r="AH340" i="7"/>
  <c r="AA340" i="7"/>
  <c r="AI340" i="7"/>
  <c r="AC340" i="7"/>
  <c r="AG340" i="7"/>
  <c r="A341" i="7"/>
  <c r="AF340" i="7"/>
  <c r="AG341" i="7" l="1"/>
  <c r="AI341" i="7"/>
  <c r="W341" i="7"/>
  <c r="AH341" i="7"/>
  <c r="AA341" i="7"/>
  <c r="AB341" i="7"/>
  <c r="AC341" i="7"/>
  <c r="A342" i="7"/>
  <c r="AE341" i="7"/>
  <c r="AF341" i="7"/>
  <c r="AD341" i="7"/>
  <c r="AG342" i="7" l="1"/>
  <c r="AB342" i="7"/>
  <c r="AE342" i="7"/>
  <c r="AC342" i="7"/>
  <c r="AI342" i="7"/>
  <c r="A343" i="7"/>
  <c r="W342" i="7"/>
  <c r="AA342" i="7"/>
  <c r="AD342" i="7"/>
  <c r="AF342" i="7"/>
  <c r="AH342" i="7"/>
  <c r="AD343" i="7" l="1"/>
  <c r="W343" i="7"/>
  <c r="AG343" i="7"/>
  <c r="A344" i="7"/>
  <c r="A345" i="7" s="1"/>
  <c r="A346" i="7" s="1"/>
  <c r="AB343" i="7"/>
  <c r="AE343" i="7"/>
  <c r="AI343" i="7"/>
  <c r="AH343" i="7"/>
  <c r="AA343" i="7"/>
  <c r="AC343" i="7"/>
  <c r="AD346" i="7" l="1"/>
  <c r="AA346" i="7"/>
  <c r="AI346" i="7"/>
  <c r="AF346" i="7"/>
  <c r="AB346" i="7"/>
  <c r="AE346" i="7"/>
  <c r="AH346" i="7"/>
  <c r="A347" i="7"/>
  <c r="AG346" i="7"/>
  <c r="AC346" i="7"/>
  <c r="W346" i="7"/>
  <c r="A348" i="7" l="1"/>
  <c r="AC347" i="7"/>
  <c r="AF347" i="7"/>
  <c r="AH347" i="7"/>
  <c r="W347" i="7"/>
  <c r="AG347" i="7"/>
  <c r="AA347" i="7"/>
  <c r="AE347" i="7"/>
  <c r="AI347" i="7"/>
  <c r="AB347" i="7"/>
  <c r="AD347" i="7"/>
  <c r="AH348" i="7" l="1"/>
  <c r="AA348" i="7"/>
  <c r="AD348" i="7"/>
  <c r="AE348" i="7"/>
  <c r="AF348" i="7"/>
  <c r="A349" i="7"/>
  <c r="AI348" i="7"/>
  <c r="AB348" i="7"/>
  <c r="AC348" i="7"/>
  <c r="W348" i="7"/>
  <c r="AG348" i="7"/>
  <c r="AF349" i="7" l="1"/>
  <c r="AG349" i="7"/>
  <c r="AC349" i="7"/>
  <c r="AA349" i="7"/>
  <c r="AE349" i="7"/>
  <c r="AI349" i="7"/>
  <c r="A350" i="7"/>
  <c r="AB349" i="7"/>
  <c r="AH349" i="7"/>
  <c r="AD349" i="7"/>
  <c r="W349" i="7"/>
  <c r="AD350" i="7" l="1"/>
  <c r="W350" i="7"/>
  <c r="AI350" i="7"/>
  <c r="A351" i="7"/>
  <c r="A352" i="7" s="1"/>
  <c r="A353" i="7" s="1"/>
  <c r="AC350" i="7"/>
  <c r="AG350" i="7"/>
  <c r="AA350" i="7"/>
  <c r="AE350" i="7"/>
  <c r="AB350" i="7"/>
  <c r="AH350" i="7"/>
  <c r="AD353" i="7" l="1"/>
  <c r="AB353" i="7"/>
  <c r="AF353" i="7"/>
  <c r="AC353" i="7"/>
  <c r="AE353" i="7"/>
  <c r="W353" i="7"/>
  <c r="AI353" i="7"/>
  <c r="AG353" i="7"/>
  <c r="AH353" i="7"/>
  <c r="A354" i="7"/>
  <c r="AA353" i="7"/>
  <c r="AC354" i="7" l="1"/>
  <c r="AG354" i="7"/>
  <c r="AD354" i="7"/>
  <c r="AH354" i="7"/>
  <c r="W354" i="7"/>
  <c r="A355" i="7"/>
  <c r="AA354" i="7"/>
  <c r="AF354" i="7"/>
  <c r="AE354" i="7"/>
  <c r="AI354" i="7"/>
  <c r="AB354" i="7"/>
  <c r="AI355" i="7" l="1"/>
  <c r="AE355" i="7"/>
  <c r="AC355" i="7"/>
  <c r="W355" i="7"/>
  <c r="AF355" i="7"/>
  <c r="AH355" i="7"/>
  <c r="AA355" i="7"/>
  <c r="AB355" i="7"/>
  <c r="AG355" i="7"/>
  <c r="A356" i="7"/>
  <c r="AD355" i="7"/>
  <c r="AE356" i="7" l="1"/>
  <c r="AH356" i="7"/>
  <c r="AF356" i="7"/>
  <c r="AI356" i="7"/>
  <c r="AA356" i="7"/>
  <c r="AG356" i="7"/>
  <c r="AC356" i="7"/>
  <c r="A357" i="7"/>
  <c r="AD356" i="7"/>
  <c r="W356" i="7"/>
  <c r="AB356" i="7"/>
  <c r="AD357" i="7" l="1"/>
  <c r="AB357" i="7"/>
  <c r="AI357" i="7"/>
  <c r="AA357" i="7"/>
  <c r="A358" i="7"/>
  <c r="A359" i="7" s="1"/>
  <c r="A360" i="7" s="1"/>
  <c r="W357" i="7"/>
  <c r="AE357" i="7"/>
  <c r="AC357" i="7"/>
  <c r="AH357" i="7"/>
  <c r="AG357" i="7"/>
  <c r="AD360" i="7" l="1"/>
  <c r="A361" i="7"/>
  <c r="AE360" i="7"/>
  <c r="W360" i="7"/>
  <c r="AC360" i="7"/>
  <c r="AI360" i="7"/>
  <c r="AB360" i="7"/>
  <c r="AF360" i="7"/>
  <c r="AA360" i="7"/>
  <c r="AG360" i="7"/>
  <c r="AH360" i="7"/>
  <c r="AG361" i="7" l="1"/>
  <c r="AB361" i="7"/>
  <c r="AF361" i="7"/>
  <c r="AE361" i="7"/>
  <c r="AA361" i="7"/>
  <c r="A362" i="7"/>
  <c r="AC361" i="7"/>
  <c r="AH361" i="7"/>
  <c r="AI361" i="7"/>
  <c r="W361" i="7"/>
  <c r="AD361" i="7"/>
  <c r="AG362" i="7" l="1"/>
  <c r="AE362" i="7"/>
  <c r="AD362" i="7"/>
  <c r="AA362" i="7"/>
  <c r="AF362" i="7"/>
  <c r="A363" i="7"/>
  <c r="AI362" i="7"/>
  <c r="AB362" i="7"/>
  <c r="AC362" i="7"/>
  <c r="W362" i="7"/>
  <c r="AH362" i="7"/>
  <c r="AH363" i="7" l="1"/>
  <c r="AF363" i="7"/>
  <c r="AC363" i="7"/>
  <c r="AA363" i="7"/>
  <c r="AE363" i="7"/>
  <c r="AI363" i="7"/>
  <c r="AG363" i="7"/>
  <c r="W363" i="7"/>
  <c r="A364" i="7"/>
  <c r="AD363" i="7"/>
  <c r="AB363" i="7"/>
  <c r="AD364" i="7" l="1"/>
  <c r="AI364" i="7"/>
  <c r="W364" i="7"/>
  <c r="A365" i="7"/>
  <c r="A366" i="7" s="1"/>
  <c r="A367" i="7" s="1"/>
  <c r="AC364" i="7"/>
  <c r="AH364" i="7"/>
  <c r="AA364" i="7"/>
  <c r="AB364" i="7"/>
  <c r="AE364" i="7"/>
  <c r="AG364" i="7"/>
  <c r="AD367" i="7" l="1"/>
  <c r="W367" i="7"/>
  <c r="AB367" i="7"/>
  <c r="AC367" i="7"/>
  <c r="AH367" i="7"/>
  <c r="AA367" i="7"/>
  <c r="AI367" i="7"/>
  <c r="AE367" i="7"/>
  <c r="AG367" i="7"/>
  <c r="A368" i="7"/>
  <c r="AF367" i="7"/>
  <c r="AG368" i="7" l="1"/>
  <c r="AC368" i="7"/>
  <c r="AD368" i="7"/>
  <c r="W368" i="7"/>
  <c r="AB368" i="7"/>
  <c r="A369" i="7"/>
  <c r="AF368" i="7"/>
  <c r="AA368" i="7"/>
  <c r="AI368" i="7"/>
  <c r="AH368" i="7"/>
  <c r="AE368" i="7"/>
  <c r="AC369" i="7" l="1"/>
  <c r="AG369" i="7"/>
  <c r="AA369" i="7"/>
  <c r="AE369" i="7"/>
  <c r="AF369" i="7"/>
  <c r="W369" i="7"/>
  <c r="AB369" i="7"/>
  <c r="AH369" i="7"/>
  <c r="AI369" i="7"/>
  <c r="A370" i="7"/>
  <c r="AD369" i="7"/>
  <c r="AA370" i="7" l="1"/>
  <c r="A371" i="7"/>
  <c r="AF370" i="7"/>
  <c r="AG370" i="7"/>
  <c r="AE370" i="7"/>
  <c r="AH370" i="7"/>
  <c r="AC370" i="7"/>
  <c r="AI370" i="7"/>
  <c r="AD370" i="7"/>
  <c r="W370" i="7"/>
  <c r="AB370" i="7"/>
  <c r="AD371" i="7" l="1"/>
  <c r="AH371" i="7"/>
  <c r="AI371" i="7"/>
  <c r="AE371" i="7"/>
  <c r="A372" i="7"/>
  <c r="A373" i="7" s="1"/>
  <c r="A374" i="7" s="1"/>
  <c r="AC371" i="7"/>
  <c r="AB371" i="7"/>
  <c r="AA371" i="7"/>
  <c r="W371" i="7"/>
  <c r="AG371" i="7"/>
  <c r="AD374" i="7" l="1"/>
  <c r="AH374" i="7"/>
  <c r="AA374" i="7"/>
  <c r="AF374" i="7"/>
  <c r="A375" i="7"/>
  <c r="AI374" i="7"/>
  <c r="AE374" i="7"/>
  <c r="AB374" i="7"/>
  <c r="W374" i="7"/>
  <c r="AG374" i="7"/>
  <c r="AC374" i="7"/>
  <c r="AE375" i="7" l="1"/>
  <c r="AB375" i="7"/>
  <c r="AA375" i="7"/>
  <c r="W375" i="7"/>
  <c r="AI375" i="7"/>
  <c r="A376" i="7"/>
  <c r="AG375" i="7"/>
  <c r="AF375" i="7"/>
  <c r="AC375" i="7"/>
  <c r="AH375" i="7"/>
  <c r="AD375" i="7"/>
  <c r="AA376" i="7" l="1"/>
  <c r="AE376" i="7"/>
  <c r="AD376" i="7"/>
  <c r="AH376" i="7"/>
  <c r="W376" i="7"/>
  <c r="AC376" i="7"/>
  <c r="A377" i="7"/>
  <c r="AF376" i="7"/>
  <c r="AG376" i="7"/>
  <c r="AI376" i="7"/>
  <c r="AB376" i="7"/>
  <c r="AF377" i="7" l="1"/>
  <c r="AE377" i="7"/>
  <c r="AB377" i="7"/>
  <c r="AG377" i="7"/>
  <c r="AA377" i="7"/>
  <c r="AC377" i="7"/>
  <c r="W377" i="7"/>
  <c r="AH377" i="7"/>
  <c r="AI377" i="7"/>
  <c r="AD377" i="7"/>
  <c r="A378" i="7"/>
  <c r="AD378" i="7" l="1"/>
  <c r="AC378" i="7"/>
  <c r="AI378" i="7"/>
  <c r="AE378" i="7"/>
  <c r="AH378" i="7"/>
  <c r="AA378" i="7"/>
  <c r="AB378" i="7"/>
  <c r="A379" i="7"/>
  <c r="A380" i="7" s="1"/>
  <c r="A381" i="7" s="1"/>
  <c r="AG378" i="7"/>
  <c r="W378" i="7"/>
  <c r="AD381" i="7" l="1"/>
  <c r="AA381" i="7"/>
  <c r="AB381" i="7"/>
  <c r="AG381" i="7"/>
  <c r="AE381" i="7"/>
  <c r="A382" i="7"/>
  <c r="AF381" i="7"/>
  <c r="AH381" i="7"/>
  <c r="W381" i="7"/>
  <c r="AC381" i="7"/>
  <c r="AI381" i="7"/>
  <c r="AB382" i="7" l="1"/>
  <c r="AC382" i="7"/>
  <c r="AH382" i="7"/>
  <c r="AA382" i="7"/>
  <c r="AI382" i="7"/>
  <c r="AE382" i="7"/>
  <c r="AF382" i="7"/>
  <c r="AD382" i="7"/>
  <c r="AG382" i="7"/>
  <c r="A383" i="7"/>
  <c r="W382" i="7"/>
  <c r="AG383" i="7" l="1"/>
  <c r="AA383" i="7"/>
  <c r="AB383" i="7"/>
  <c r="A384" i="7"/>
  <c r="AD383" i="7"/>
  <c r="AH383" i="7"/>
  <c r="AC383" i="7"/>
  <c r="AI383" i="7"/>
  <c r="AE383" i="7"/>
  <c r="W383" i="7"/>
  <c r="AF383" i="7"/>
  <c r="AA384" i="7" l="1"/>
  <c r="A385" i="7"/>
  <c r="A386" i="7" s="1"/>
  <c r="A387" i="7" s="1"/>
  <c r="A388" i="7" s="1"/>
  <c r="AC384" i="7"/>
  <c r="AI384" i="7"/>
  <c r="AF384" i="7"/>
  <c r="AH384" i="7"/>
  <c r="AB384" i="7"/>
  <c r="AE384" i="7"/>
  <c r="W384" i="7"/>
  <c r="AD384" i="7"/>
  <c r="AG384" i="7"/>
  <c r="AF388" i="7" l="1"/>
  <c r="AD388" i="7"/>
  <c r="AH388" i="7"/>
  <c r="AB388" i="7"/>
  <c r="A389" i="7"/>
  <c r="AI388" i="7"/>
  <c r="AC388" i="7"/>
  <c r="W388" i="7"/>
  <c r="AG388" i="7"/>
  <c r="AA388" i="7"/>
  <c r="AE388" i="7"/>
  <c r="AI389" i="7" l="1"/>
  <c r="AD389" i="7"/>
  <c r="AE389" i="7"/>
  <c r="W389" i="7"/>
  <c r="AF389" i="7"/>
  <c r="AH389" i="7"/>
  <c r="AA389" i="7"/>
  <c r="A390" i="7"/>
  <c r="AC389" i="7"/>
  <c r="AB389" i="7"/>
  <c r="AG389" i="7"/>
  <c r="A391" i="7" l="1"/>
  <c r="W390" i="7"/>
  <c r="AI390" i="7"/>
  <c r="AA390" i="7"/>
  <c r="AH390" i="7"/>
  <c r="AE390" i="7"/>
  <c r="AF390" i="7"/>
  <c r="AC390" i="7"/>
  <c r="AB390" i="7"/>
  <c r="AD390" i="7"/>
  <c r="AG390" i="7"/>
  <c r="A392" i="7" l="1"/>
  <c r="AD391" i="7"/>
  <c r="AC391" i="7"/>
  <c r="AB391" i="7"/>
  <c r="AA391" i="7"/>
  <c r="W391" i="7"/>
  <c r="AI391" i="7"/>
  <c r="AF391" i="7"/>
  <c r="AH391" i="7"/>
  <c r="AG391" i="7"/>
  <c r="AE391" i="7"/>
  <c r="AG392" i="7" l="1"/>
  <c r="AH392" i="7"/>
  <c r="A393" i="7"/>
  <c r="A394" i="7" s="1"/>
  <c r="A395" i="7" s="1"/>
  <c r="AD392" i="7"/>
  <c r="AI392" i="7"/>
  <c r="AC392" i="7"/>
  <c r="AA392" i="7"/>
  <c r="AE392" i="7"/>
  <c r="AB392" i="7"/>
  <c r="W392" i="7"/>
  <c r="AG395" i="7" l="1"/>
  <c r="AE395" i="7"/>
  <c r="AH395" i="7"/>
  <c r="AD395" i="7"/>
  <c r="AB395" i="7"/>
  <c r="AC395" i="7"/>
  <c r="W395" i="7"/>
  <c r="AF395" i="7"/>
  <c r="AI395" i="7"/>
  <c r="AA395" i="7"/>
  <c r="A396" i="7"/>
  <c r="AF396" i="7" l="1"/>
  <c r="AH396" i="7"/>
  <c r="AI396" i="7"/>
  <c r="AD396" i="7"/>
  <c r="A397" i="7"/>
  <c r="AA396" i="7"/>
  <c r="AB396" i="7"/>
  <c r="AC396" i="7"/>
  <c r="AG396" i="7"/>
  <c r="AE396" i="7"/>
  <c r="W396" i="7"/>
  <c r="AA397" i="7" l="1"/>
  <c r="AE397" i="7"/>
  <c r="W397" i="7"/>
  <c r="AB397" i="7"/>
  <c r="AI397" i="7"/>
  <c r="AG397" i="7"/>
  <c r="AD397" i="7"/>
  <c r="A398" i="7"/>
  <c r="AF397" i="7"/>
  <c r="AH397" i="7"/>
  <c r="AC397" i="7"/>
  <c r="AA398" i="7" l="1"/>
  <c r="AI398" i="7"/>
  <c r="W398" i="7"/>
  <c r="AH398" i="7"/>
  <c r="AD398" i="7"/>
  <c r="AF398" i="7"/>
  <c r="AE398" i="7"/>
  <c r="AB398" i="7"/>
  <c r="A399" i="7"/>
  <c r="AG398" i="7"/>
  <c r="AC398" i="7"/>
  <c r="AG399" i="7" l="1"/>
  <c r="AH399" i="7"/>
  <c r="W399" i="7"/>
  <c r="AC399" i="7"/>
  <c r="AI399" i="7"/>
  <c r="AE399" i="7"/>
  <c r="AB399" i="7"/>
  <c r="AD399" i="7"/>
  <c r="AA399" i="7"/>
  <c r="A400" i="7"/>
  <c r="A401" i="7" s="1"/>
  <c r="A402" i="7" s="1"/>
  <c r="AA402" i="7" l="1"/>
  <c r="AF402" i="7"/>
  <c r="AI402" i="7"/>
  <c r="A403" i="7"/>
  <c r="AE402" i="7"/>
  <c r="AB402" i="7"/>
  <c r="AC402" i="7"/>
  <c r="AG402" i="7"/>
  <c r="W402" i="7"/>
  <c r="AH402" i="7"/>
  <c r="AD402" i="7"/>
  <c r="AD403" i="7" l="1"/>
  <c r="W403" i="7"/>
  <c r="A404" i="7"/>
  <c r="AI403" i="7"/>
  <c r="AE403" i="7"/>
  <c r="AH403" i="7"/>
  <c r="AF403" i="7"/>
  <c r="AB403" i="7"/>
  <c r="AC403" i="7"/>
  <c r="AG403" i="7"/>
  <c r="AA403" i="7"/>
  <c r="AH404" i="7" l="1"/>
  <c r="AE404" i="7"/>
  <c r="AG404" i="7"/>
  <c r="AI404" i="7"/>
  <c r="AD404" i="7"/>
  <c r="AB404" i="7"/>
  <c r="AA404" i="7"/>
  <c r="AF404" i="7"/>
  <c r="AC404" i="7"/>
  <c r="W404" i="7"/>
  <c r="A405" i="7"/>
  <c r="W405" i="7" l="1"/>
  <c r="AE405" i="7"/>
  <c r="AC405" i="7"/>
  <c r="AA405" i="7"/>
  <c r="AB405" i="7"/>
  <c r="AF405" i="7"/>
  <c r="AD405" i="7"/>
  <c r="AG405" i="7"/>
  <c r="A406" i="7"/>
  <c r="AI405" i="7"/>
  <c r="AH405" i="7"/>
  <c r="AG406" i="7" l="1"/>
  <c r="W406" i="7"/>
  <c r="AA406" i="7"/>
  <c r="A407" i="7"/>
  <c r="A408" i="7" s="1"/>
  <c r="A409" i="7" s="1"/>
  <c r="AC406" i="7"/>
  <c r="AE406" i="7"/>
  <c r="AH406" i="7"/>
  <c r="AB406" i="7"/>
  <c r="AD406" i="7"/>
  <c r="AI406" i="7"/>
  <c r="AB409" i="7" l="1"/>
  <c r="AF409" i="7"/>
  <c r="A410" i="7"/>
  <c r="AH409" i="7"/>
  <c r="AE409" i="7"/>
  <c r="AI409" i="7"/>
  <c r="W409" i="7"/>
  <c r="AA409" i="7"/>
  <c r="AG409" i="7"/>
  <c r="AD409" i="7"/>
  <c r="AC409" i="7"/>
  <c r="AD410" i="7" l="1"/>
  <c r="AB410" i="7"/>
  <c r="W410" i="7"/>
  <c r="AG410" i="7"/>
  <c r="AA410" i="7"/>
  <c r="AF410" i="7"/>
  <c r="AI410" i="7"/>
  <c r="AC410" i="7"/>
  <c r="A411" i="7"/>
  <c r="AH410" i="7"/>
  <c r="AE410" i="7"/>
  <c r="AH411" i="7" l="1"/>
  <c r="AB411" i="7"/>
  <c r="AC411" i="7"/>
  <c r="A412" i="7"/>
  <c r="AG411" i="7"/>
  <c r="AD411" i="7"/>
  <c r="AA411" i="7"/>
  <c r="AI411" i="7"/>
  <c r="AF411" i="7"/>
  <c r="AE411" i="7"/>
  <c r="W411" i="7"/>
  <c r="AG412" i="7" l="1"/>
  <c r="AC412" i="7"/>
  <c r="AI412" i="7"/>
  <c r="AA412" i="7"/>
  <c r="AB412" i="7"/>
  <c r="AH412" i="7"/>
  <c r="AD412" i="7"/>
  <c r="AF412" i="7"/>
  <c r="A413" i="7"/>
  <c r="AE412" i="7"/>
  <c r="W412" i="7"/>
  <c r="AD413" i="7" l="1"/>
  <c r="AC413" i="7"/>
  <c r="AH413" i="7"/>
  <c r="AA413" i="7"/>
  <c r="A414" i="7"/>
  <c r="A415" i="7" s="1"/>
  <c r="A416" i="7" s="1"/>
  <c r="W413" i="7"/>
  <c r="AG413" i="7"/>
  <c r="AB413" i="7"/>
  <c r="AE413" i="7"/>
  <c r="AI413" i="7"/>
  <c r="AF416" i="7" l="1"/>
  <c r="AH416" i="7"/>
  <c r="AA416" i="7"/>
  <c r="A417" i="7"/>
  <c r="AI416" i="7"/>
  <c r="AC416" i="7"/>
  <c r="W416" i="7"/>
  <c r="AG416" i="7"/>
  <c r="AB416" i="7"/>
  <c r="AD416" i="7"/>
  <c r="AE416" i="7"/>
  <c r="AD417" i="7" l="1"/>
  <c r="A418" i="7"/>
  <c r="AB417" i="7"/>
  <c r="W417" i="7"/>
  <c r="AG417" i="7"/>
  <c r="AE417" i="7"/>
  <c r="AC417" i="7"/>
  <c r="AI417" i="7"/>
  <c r="AH417" i="7"/>
  <c r="AF417" i="7"/>
  <c r="AA417" i="7"/>
  <c r="AH418" i="7" l="1"/>
  <c r="AF418" i="7"/>
  <c r="AD418" i="7"/>
  <c r="AE418" i="7"/>
  <c r="AB418" i="7"/>
  <c r="A419" i="7"/>
  <c r="W418" i="7"/>
  <c r="AC418" i="7"/>
  <c r="AG418" i="7"/>
  <c r="AI418" i="7"/>
  <c r="AA418" i="7"/>
  <c r="AI419" i="7" l="1"/>
  <c r="AE419" i="7"/>
  <c r="AF419" i="7"/>
  <c r="AC419" i="7"/>
  <c r="AH419" i="7"/>
  <c r="A420" i="7"/>
  <c r="AD419" i="7"/>
  <c r="AB419" i="7"/>
  <c r="AA419" i="7"/>
  <c r="W419" i="7"/>
  <c r="AG419" i="7"/>
  <c r="AE420" i="7" l="1"/>
  <c r="AC420" i="7"/>
  <c r="A421" i="7"/>
  <c r="A422" i="7" s="1"/>
  <c r="A423" i="7" s="1"/>
  <c r="A424" i="7" s="1"/>
  <c r="AG420" i="7"/>
  <c r="AI420" i="7"/>
  <c r="AA420" i="7"/>
  <c r="AH420" i="7"/>
  <c r="W420" i="7"/>
  <c r="AB420" i="7"/>
  <c r="AD420" i="7"/>
  <c r="AG424" i="7" l="1"/>
  <c r="AB424" i="7"/>
  <c r="AI424" i="7"/>
  <c r="AA424" i="7"/>
  <c r="AC424" i="7"/>
  <c r="A425" i="7"/>
  <c r="AD424" i="7"/>
  <c r="AH424" i="7"/>
  <c r="AE424" i="7"/>
  <c r="AF424" i="7"/>
  <c r="W424" i="7"/>
  <c r="AH425" i="7" l="1"/>
  <c r="AE425" i="7"/>
  <c r="AC425" i="7"/>
  <c r="AB425" i="7"/>
  <c r="W425" i="7"/>
  <c r="AG425" i="7"/>
  <c r="AI425" i="7"/>
  <c r="AD425" i="7"/>
  <c r="AF425" i="7"/>
  <c r="A426" i="7"/>
  <c r="AA425" i="7"/>
  <c r="AD426" i="7" l="1"/>
  <c r="AB426" i="7"/>
  <c r="AA426" i="7"/>
  <c r="A427" i="7"/>
  <c r="AG426" i="7"/>
  <c r="AF426" i="7"/>
  <c r="AH426" i="7"/>
  <c r="W426" i="7"/>
  <c r="AE426" i="7"/>
  <c r="AI426" i="7"/>
  <c r="AC426" i="7"/>
  <c r="AB427" i="7" l="1"/>
  <c r="AA427" i="7"/>
  <c r="AE427" i="7"/>
  <c r="AD427" i="7"/>
  <c r="W427" i="7"/>
  <c r="AC427" i="7"/>
  <c r="AH427" i="7"/>
  <c r="AG427" i="7"/>
  <c r="A428" i="7"/>
  <c r="A429" i="7" s="1"/>
  <c r="A430" i="7" s="1"/>
  <c r="AI427" i="7"/>
  <c r="AG430" i="7" l="1"/>
  <c r="AC430" i="7"/>
  <c r="AD430" i="7"/>
  <c r="W430" i="7"/>
  <c r="A431" i="7"/>
  <c r="AA430" i="7"/>
  <c r="AI430" i="7"/>
  <c r="AH430" i="7"/>
  <c r="AB430" i="7"/>
  <c r="AE430" i="7"/>
  <c r="AF430" i="7"/>
  <c r="W431" i="7" l="1"/>
  <c r="AG431" i="7"/>
  <c r="AE431" i="7"/>
  <c r="AA431" i="7"/>
  <c r="A432" i="7"/>
  <c r="AB431" i="7"/>
  <c r="AD431" i="7"/>
  <c r="AI431" i="7"/>
  <c r="AC431" i="7"/>
  <c r="AH431" i="7"/>
  <c r="AF431" i="7"/>
  <c r="AA432" i="7" l="1"/>
  <c r="A433" i="7"/>
  <c r="AF432" i="7"/>
  <c r="AI432" i="7"/>
  <c r="AE432" i="7"/>
  <c r="AB432" i="7"/>
  <c r="AH432" i="7"/>
  <c r="AD432" i="7"/>
  <c r="W432" i="7"/>
  <c r="AC432" i="7"/>
  <c r="AG432" i="7"/>
  <c r="AD433" i="7" l="1"/>
  <c r="AA433" i="7"/>
  <c r="AH433" i="7"/>
  <c r="AF433" i="7"/>
  <c r="AI433" i="7"/>
  <c r="AC433" i="7"/>
  <c r="AB433" i="7"/>
  <c r="W433" i="7"/>
  <c r="AE433" i="7"/>
  <c r="A434" i="7"/>
  <c r="AG433" i="7"/>
  <c r="AA434" i="7" l="1"/>
  <c r="AE434" i="7"/>
  <c r="AI434" i="7"/>
  <c r="AB434" i="7"/>
  <c r="AG434" i="7"/>
  <c r="AC434" i="7"/>
  <c r="A435" i="7"/>
  <c r="AH434" i="7"/>
  <c r="AD434" i="7"/>
  <c r="W434" i="7"/>
  <c r="V435" i="7" l="1"/>
  <c r="A436" i="7"/>
  <c r="V436" i="7" l="1"/>
  <c r="A437" i="7"/>
  <c r="AD437" i="7" l="1"/>
  <c r="AA437" i="7"/>
  <c r="AE437" i="7"/>
  <c r="AB437" i="7"/>
  <c r="W437" i="7"/>
  <c r="A438" i="7"/>
  <c r="AC437" i="7"/>
  <c r="AC438" i="7" l="1"/>
  <c r="AB438" i="7"/>
  <c r="W438" i="7"/>
  <c r="AD438" i="7"/>
  <c r="AA438" i="7"/>
  <c r="AE438" i="7"/>
  <c r="A439" i="7"/>
  <c r="AA439" i="7" l="1"/>
  <c r="W439" i="7"/>
  <c r="AE439" i="7"/>
  <c r="AB439" i="7"/>
  <c r="A440" i="7"/>
  <c r="AD439" i="7"/>
  <c r="AC439" i="7"/>
  <c r="AA440" i="7" l="1"/>
  <c r="AC440" i="7"/>
  <c r="AB440" i="7"/>
  <c r="A441" i="7"/>
  <c r="W440" i="7"/>
  <c r="AD440" i="7"/>
  <c r="AE440" i="7"/>
  <c r="AA441" i="7" l="1"/>
  <c r="AC441" i="7"/>
  <c r="AE441" i="7"/>
  <c r="W441" i="7"/>
  <c r="A442" i="7"/>
  <c r="A443" i="7" s="1"/>
  <c r="A444" i="7" s="1"/>
  <c r="AD441" i="7"/>
  <c r="AB441" i="7"/>
  <c r="A445" i="7" l="1"/>
  <c r="AE444" i="7"/>
  <c r="AC444" i="7"/>
  <c r="AD444" i="7"/>
  <c r="AA444" i="7"/>
  <c r="AB444" i="7"/>
  <c r="W444" i="7"/>
  <c r="AD445" i="7" l="1"/>
  <c r="AE445" i="7"/>
  <c r="W445" i="7"/>
  <c r="AC445" i="7"/>
  <c r="AB445" i="7"/>
  <c r="A446" i="7"/>
  <c r="AA445" i="7"/>
  <c r="AB446" i="7" l="1"/>
  <c r="AC446" i="7"/>
  <c r="A447" i="7"/>
  <c r="AD446" i="7"/>
  <c r="AE446" i="7"/>
  <c r="W446" i="7"/>
  <c r="AA446" i="7"/>
  <c r="AE447" i="7" l="1"/>
  <c r="AC447" i="7"/>
  <c r="AD447" i="7"/>
  <c r="A448" i="7"/>
  <c r="AA447" i="7"/>
  <c r="AB447" i="7"/>
  <c r="W447" i="7"/>
  <c r="AB448" i="7" l="1"/>
  <c r="A449" i="7"/>
  <c r="A450" i="7" s="1"/>
  <c r="A451" i="7" s="1"/>
  <c r="AE448" i="7"/>
  <c r="AC448" i="7"/>
  <c r="AD448" i="7"/>
  <c r="AA448" i="7"/>
  <c r="W448" i="7"/>
  <c r="AC451" i="7" l="1"/>
  <c r="W451" i="7"/>
  <c r="AE451" i="7"/>
  <c r="AB451" i="7"/>
  <c r="AD451" i="7"/>
  <c r="AA451" i="7"/>
  <c r="A452" i="7"/>
  <c r="AA452" i="7" l="1"/>
  <c r="AC452" i="7"/>
  <c r="W452" i="7"/>
  <c r="AE452" i="7"/>
  <c r="A453" i="7"/>
  <c r="AB452" i="7"/>
  <c r="AD452" i="7"/>
  <c r="AD453" i="7" l="1"/>
  <c r="AB453" i="7"/>
  <c r="AE453" i="7"/>
  <c r="A454" i="7"/>
  <c r="W453" i="7"/>
  <c r="AA453" i="7"/>
  <c r="AC453" i="7"/>
  <c r="AC454" i="7" l="1"/>
  <c r="AE454" i="7"/>
  <c r="AB454" i="7"/>
  <c r="AD454" i="7"/>
  <c r="AA454" i="7"/>
  <c r="A455" i="7"/>
  <c r="W454" i="7"/>
  <c r="A456" i="7" l="1"/>
  <c r="A457" i="7" s="1"/>
  <c r="A458" i="7" s="1"/>
  <c r="AC455" i="7"/>
  <c r="AA455" i="7"/>
  <c r="AD455" i="7"/>
  <c r="W455" i="7"/>
  <c r="AE455" i="7"/>
  <c r="AB455" i="7"/>
  <c r="AE458" i="7" l="1"/>
  <c r="W458" i="7"/>
  <c r="AD458" i="7"/>
  <c r="AB458" i="7"/>
  <c r="AA458" i="7"/>
  <c r="A459" i="7"/>
  <c r="AB459" i="7" l="1"/>
  <c r="AE459" i="7"/>
  <c r="W459" i="7"/>
  <c r="AA459" i="7"/>
  <c r="AD459" i="7"/>
  <c r="A460" i="7"/>
  <c r="A461" i="7" s="1"/>
  <c r="AD461" i="7" l="1"/>
  <c r="AE461" i="7"/>
  <c r="AA461" i="7"/>
  <c r="A462" i="7"/>
  <c r="AB461" i="7"/>
  <c r="W461" i="7"/>
  <c r="A463" i="7" l="1"/>
  <c r="A464" i="7" s="1"/>
  <c r="A465" i="7" s="1"/>
  <c r="W462" i="7"/>
  <c r="AA462" i="7"/>
  <c r="AE462" i="7"/>
  <c r="AD462" i="7"/>
  <c r="AB462" i="7"/>
  <c r="AD465" i="7" l="1"/>
  <c r="W465" i="7"/>
  <c r="AE465" i="7"/>
  <c r="A466" i="7"/>
  <c r="AD466" i="7" l="1"/>
  <c r="A467" i="7"/>
  <c r="A468" i="7" s="1"/>
  <c r="AE466" i="7"/>
  <c r="W466" i="7"/>
  <c r="W468" i="7" l="1"/>
  <c r="AE468" i="7"/>
  <c r="AD468" i="7"/>
  <c r="A469" i="7"/>
  <c r="AE469" i="7" l="1"/>
  <c r="AD469" i="7"/>
  <c r="A470" i="7"/>
  <c r="A471" i="7" s="1"/>
  <c r="A472" i="7" s="1"/>
  <c r="A473" i="7" s="1"/>
  <c r="A474" i="7" s="1"/>
  <c r="A475" i="7" s="1"/>
  <c r="A476" i="7" s="1"/>
  <c r="A477" i="7" s="1"/>
  <c r="W469" i="7"/>
  <c r="A478" i="7" l="1"/>
  <c r="V477" i="7"/>
  <c r="V478" i="7" l="1"/>
  <c r="A479" i="7"/>
  <c r="A480" i="7" s="1"/>
  <c r="A481" i="7" s="1"/>
  <c r="A482" i="7" s="1"/>
  <c r="A483" i="7" s="1"/>
  <c r="A484" i="7" s="1"/>
  <c r="V484" i="7" l="1"/>
  <c r="A485" i="7"/>
  <c r="V485" i="7" l="1"/>
  <c r="A486" i="7"/>
  <c r="A487" i="7" s="1"/>
  <c r="A488" i="7" s="1"/>
  <c r="A489" i="7" s="1"/>
  <c r="A490" i="7" s="1"/>
  <c r="A491" i="7" s="1"/>
  <c r="V491" i="7" l="1"/>
  <c r="A492" i="7"/>
  <c r="A493" i="7" l="1"/>
  <c r="A494" i="7" s="1"/>
  <c r="A495" i="7" s="1"/>
  <c r="A496" i="7" s="1"/>
  <c r="A497" i="7" s="1"/>
  <c r="A498" i="7" s="1"/>
  <c r="V492" i="7"/>
  <c r="A499" i="7" l="1"/>
  <c r="V498" i="7"/>
  <c r="V499" i="7" l="1"/>
  <c r="A500" i="7"/>
  <c r="A501" i="7" s="1"/>
  <c r="A502" i="7" s="1"/>
  <c r="A503" i="7" s="1"/>
  <c r="A504" i="7" s="1"/>
  <c r="A505" i="7" s="1"/>
  <c r="V505" i="7" l="1"/>
  <c r="A506" i="7"/>
  <c r="A507" i="7" l="1"/>
  <c r="A508" i="7" s="1"/>
  <c r="A509" i="7" s="1"/>
  <c r="A510" i="7" s="1"/>
  <c r="A511" i="7" s="1"/>
  <c r="A512" i="7" s="1"/>
  <c r="V506" i="7"/>
  <c r="V512" i="7" l="1"/>
  <c r="A513" i="7"/>
  <c r="V513" i="7" l="1"/>
  <c r="A514" i="7"/>
  <c r="A515" i="7" s="1"/>
  <c r="A516" i="7" s="1"/>
  <c r="A517" i="7" s="1"/>
  <c r="A518" i="7" s="1"/>
  <c r="A519" i="7" s="1"/>
  <c r="V519" i="7" l="1"/>
  <c r="A520" i="7"/>
  <c r="V520" i="7" l="1"/>
  <c r="A521" i="7"/>
  <c r="A522" i="7" s="1"/>
  <c r="A523" i="7" s="1"/>
  <c r="A524" i="7" s="1"/>
  <c r="A525" i="7" s="1"/>
  <c r="A526" i="7" s="1"/>
  <c r="A527" i="7" l="1"/>
  <c r="V526" i="7"/>
  <c r="V527" i="7" l="1"/>
  <c r="A528" i="7"/>
  <c r="A529" i="7" s="1"/>
  <c r="A530" i="7" s="1"/>
  <c r="A531" i="7" s="1"/>
  <c r="A532" i="7" s="1"/>
  <c r="A533" i="7" s="1"/>
  <c r="A534" i="7" s="1"/>
</calcChain>
</file>

<file path=xl/sharedStrings.xml><?xml version="1.0" encoding="utf-8"?>
<sst xmlns="http://schemas.openxmlformats.org/spreadsheetml/2006/main" count="4115" uniqueCount="394">
  <si>
    <t>Clinicien de garde</t>
  </si>
  <si>
    <t>Karine Béland</t>
  </si>
  <si>
    <t>STAGIAIRES VÉTÉRINAIRES</t>
  </si>
  <si>
    <t>Clinicien</t>
  </si>
  <si>
    <t>Interne / résident</t>
  </si>
  <si>
    <t>COP</t>
  </si>
  <si>
    <t>CAE</t>
  </si>
  <si>
    <t>COMMENTAIRES</t>
  </si>
  <si>
    <t>-</t>
  </si>
  <si>
    <t>Guy Fitzgerald</t>
  </si>
  <si>
    <t>Isabelle Langlois</t>
  </si>
  <si>
    <t>Zoo</t>
  </si>
  <si>
    <t>Marion Desmarchelier</t>
  </si>
  <si>
    <t>JOUR</t>
  </si>
  <si>
    <t>Clinique des oiseaux de proie</t>
  </si>
  <si>
    <t>Clinique des animaux exotiques de compagnie</t>
  </si>
  <si>
    <t>Édouard Maccolini</t>
  </si>
  <si>
    <t>URGENCES SMZ</t>
  </si>
  <si>
    <t>Jour</t>
  </si>
  <si>
    <t>ACTIVITÉS PÉDAGOGIQUES</t>
  </si>
  <si>
    <t>Claire Grosset</t>
  </si>
  <si>
    <t>Aquarium</t>
  </si>
  <si>
    <t>CQSAS</t>
  </si>
  <si>
    <t>Nombre de semaines en clinique</t>
  </si>
  <si>
    <t>Total</t>
  </si>
  <si>
    <t>Vacances</t>
  </si>
  <si>
    <t>Hors clinique</t>
  </si>
  <si>
    <t>Stage CHUV spécialités</t>
  </si>
  <si>
    <t>IAAAM</t>
  </si>
  <si>
    <t>Interne / résident / clinicien</t>
  </si>
  <si>
    <t>Benjamin Lamglait</t>
  </si>
  <si>
    <t>Objectif</t>
  </si>
  <si>
    <t>IPSAV</t>
  </si>
  <si>
    <t>Noémie Summa</t>
  </si>
  <si>
    <t>Juliette Raulic</t>
  </si>
  <si>
    <t>Hanae Pouillevet</t>
  </si>
  <si>
    <t>Noémie Summa, Claire Grosset</t>
  </si>
  <si>
    <t>Isabelle Langlois, Claire Grosset</t>
  </si>
  <si>
    <t>Isabelle Langlois, Noémie Summa</t>
  </si>
  <si>
    <t xml:space="preserve">Marion Jalenques </t>
  </si>
  <si>
    <t>Marion Jalenques</t>
  </si>
  <si>
    <t>Noémie Summa, Benjamin Lamglait</t>
  </si>
  <si>
    <t>Karine Béland, Marion Jalenques</t>
  </si>
  <si>
    <t>Premier de garde (soir)</t>
  </si>
  <si>
    <t>Deuxième de garde (soir)</t>
  </si>
  <si>
    <t>Premier garde soir</t>
  </si>
  <si>
    <t>Deuxième de garde soir</t>
  </si>
  <si>
    <t>ICARE - LONDON</t>
  </si>
  <si>
    <t>Julie Tucoulet</t>
  </si>
  <si>
    <t>Karine Béland, Juliette Raulic</t>
  </si>
  <si>
    <t>Julie Tucoulet, Hanae Pouillevet</t>
  </si>
  <si>
    <t>Juliette Raulic, Julie Tucoulet</t>
  </si>
  <si>
    <t>Juliette Raulic, Hanae Pouillevet</t>
  </si>
  <si>
    <t>Stéphane Lair, Benjamin Lamglait</t>
  </si>
  <si>
    <t>Claire Grosset, Benjamin Lamglait</t>
  </si>
  <si>
    <t>Claire Grosset, Noémie Summa</t>
  </si>
  <si>
    <t>Noémie Summa, Karine Béland</t>
  </si>
  <si>
    <t>Claire Grosset, Karine Béland</t>
  </si>
  <si>
    <t>Benjamin Lamglait, Claire Grosset</t>
  </si>
  <si>
    <t>Edouard Maccolini</t>
  </si>
  <si>
    <t>Benjamin Lamglait, Noémie Summa</t>
  </si>
  <si>
    <t>Hanae Pouillevet, Juliette Raulic</t>
  </si>
  <si>
    <t>Émilie Turenne</t>
  </si>
  <si>
    <t>Benjamin Lamglait, Juliette Raulic</t>
  </si>
  <si>
    <t>Julie Tucoulet, Juliette Raulic</t>
  </si>
  <si>
    <t>Claire Grosset, Juliette Raulic</t>
  </si>
  <si>
    <t>Isabelle Langlois, Benjamin Lamglait</t>
  </si>
  <si>
    <t>Claire Grosset, Marion Jalenques</t>
  </si>
  <si>
    <t>Isabelle Langlois, Karine Béland, Benjamin Lamglait</t>
  </si>
  <si>
    <t>Isabelle Langlois, Benjamin Lamglait, Julie Tucoulet</t>
  </si>
  <si>
    <t>Juliette Raulic, Karine Béland</t>
  </si>
  <si>
    <t>Isabelle Langlois, Julie Tucoulet</t>
  </si>
  <si>
    <t>Karine Béland, Claire Grosset</t>
  </si>
  <si>
    <t>Noémie Summa, Juliette Raulic</t>
  </si>
  <si>
    <t>Noémie Summa, Marion Jalenques</t>
  </si>
  <si>
    <t>Karine Béland, Guy Fitzgerald</t>
  </si>
  <si>
    <t>Julie Tucoulet, Claire Grosset</t>
  </si>
  <si>
    <t>Juliette raulic</t>
  </si>
  <si>
    <t>Raphaëlle Boudreau</t>
  </si>
  <si>
    <t>Sandra Botehlo, Olivier Faubert, Marie-Pier Lebel</t>
  </si>
  <si>
    <t>William Bérubé, José Manuel Guay</t>
  </si>
  <si>
    <t>EAZWV</t>
  </si>
  <si>
    <r>
      <t xml:space="preserve"> Faustine Serceau, </t>
    </r>
    <r>
      <rPr>
        <b/>
        <sz val="10"/>
        <color rgb="FFFF0000"/>
        <rFont val="Arial"/>
        <family val="2"/>
      </rPr>
      <t>Paul Martineaud</t>
    </r>
  </si>
  <si>
    <t xml:space="preserve"> Faustine Serceau</t>
  </si>
  <si>
    <t>Isabelle Langlois, Guy Fitzgerald</t>
  </si>
  <si>
    <t>Noémie  Summa, Guy Fitzgerald</t>
  </si>
  <si>
    <t>Exoticscon</t>
  </si>
  <si>
    <t>GARDE AQUARIUM</t>
  </si>
  <si>
    <t>Noémie Summa, Isabelle Langlois</t>
  </si>
  <si>
    <t>Hanae Pouillevet, Claire Grosset</t>
  </si>
  <si>
    <t>Clinicien / Interne / Résident</t>
  </si>
  <si>
    <t>Claire Grosset, Guy Fitzgerald</t>
  </si>
  <si>
    <t>Marion Jalenques (avec étudiant au CQSAS)</t>
  </si>
  <si>
    <t>Karine Béland (avec étudiant au CQSAS)</t>
  </si>
  <si>
    <t>Claire Grosset (avec étudiant au CQSAS), Marion Jalenques</t>
  </si>
  <si>
    <t>Hanae Pouillevet, Noémie Summa</t>
  </si>
  <si>
    <t>CLINICIENS - 2019/2020 (du 1er juin 2019 au 31 mai 2020)</t>
  </si>
  <si>
    <t>Julie Tucoulet, Karine Béland</t>
  </si>
  <si>
    <t>Claire Grosset, Juliette Raulic (projet robenacoxib)</t>
  </si>
  <si>
    <t>conférence WDA</t>
  </si>
  <si>
    <t>Claire Grosset, Isabelle Langlois</t>
  </si>
  <si>
    <t>Claire Grosset, Raphaëlle Boudreau</t>
  </si>
  <si>
    <t>Congrés IAAAM?</t>
  </si>
  <si>
    <t>Vacances (jours)</t>
  </si>
  <si>
    <t>vacances Édouard et Julie?</t>
  </si>
  <si>
    <t>collation des grades</t>
  </si>
  <si>
    <t>Lecture dirigée résidents</t>
  </si>
  <si>
    <t>Marion Jalenques, Benjamin Lamglait, Isabelle Langlois</t>
  </si>
  <si>
    <t>Juliette Raulic, Raphaëlle Boudreau</t>
  </si>
  <si>
    <t>Karine Béland (formation endoscopie en Georgie?), Guy Fitzgerald, Claire Grosset</t>
  </si>
  <si>
    <t>Noémie  Summa, Guy Fitzgerald, Juliette Raulic</t>
  </si>
  <si>
    <t>Noémie Summa, Raphaëlle Boudreau</t>
  </si>
  <si>
    <t>congrès de l'AZA</t>
  </si>
  <si>
    <t>Noémie Summa, Marion Jalenques (avec étudiant au CQSAS)</t>
  </si>
  <si>
    <t>Étudiants 2019/2020</t>
  </si>
  <si>
    <t>Juliette en clinique en automne à éviter</t>
  </si>
  <si>
    <t>Juliette en clinique avec 1 seul clinicien --&gt; favoriser semaines à 1 clinicien en hiver</t>
  </si>
  <si>
    <t>donc vacances et hors cliniques des internes plus à l'hiver-printemps</t>
  </si>
  <si>
    <t>fin programme Raphaëlle Boudreau</t>
  </si>
  <si>
    <t>Raphaëlle Boudreau, Juliette Raulic</t>
  </si>
  <si>
    <t>Noémie Summa, Raphëlle Boudreau</t>
  </si>
  <si>
    <t>début congé pré-board Émilie au zoo</t>
  </si>
  <si>
    <t>retour Émilie Couture après board</t>
  </si>
  <si>
    <t>Marion Jalenques, Juliette Raulic</t>
  </si>
  <si>
    <t>Claire Grosset, Isabelle Langlois, Juliette Raulic</t>
  </si>
  <si>
    <t>Raphaëlle Boudreau, Marion Jalenques</t>
  </si>
  <si>
    <t>éviter résidents à l'aquarium à la session d'hiver le vendredi car jour des séminaires</t>
  </si>
  <si>
    <t>Karine Béland, Noémie Summa</t>
  </si>
  <si>
    <t>Hélène Déry</t>
  </si>
  <si>
    <t>Hélène Déry,  Solène Gallot-Lavallée (observation ENVT)</t>
  </si>
  <si>
    <t>Arrivée de Raphaëlle</t>
  </si>
  <si>
    <t>Raphaëlle Boudreau, Claire Louvard, Juliette Raulic (résidente)</t>
  </si>
  <si>
    <t>Raphaëlle Boudreau, Claire Louvard</t>
  </si>
  <si>
    <t>Juliette Raulic, Claire Louvard, Raphëlle Boudreau</t>
  </si>
  <si>
    <t>Claire Louvard, Raphaëlle Boudreau</t>
  </si>
  <si>
    <t>Claire Louvard</t>
  </si>
  <si>
    <t>Claire Grosset, Claire Louvard</t>
  </si>
  <si>
    <t>Claire Louvard, Marion Jalenques</t>
  </si>
  <si>
    <t>Claire Louvard, Juliette Raulic</t>
  </si>
  <si>
    <t>Claire Louvard, Karine Béland</t>
  </si>
  <si>
    <t>Claire Louvard, Raphaëlle Boudreau, Juliette Raulic</t>
  </si>
  <si>
    <t>Karine Béland, Claire Louvard</t>
  </si>
  <si>
    <t>Juliette Raulic, Claire Louvard</t>
  </si>
  <si>
    <t>Noémie Summa, Claire Louvard</t>
  </si>
  <si>
    <t>Benjamin Lamglait, Isabelle Langlois</t>
  </si>
  <si>
    <t>Marion Jalenques, Claire Grosset</t>
  </si>
  <si>
    <t>Karine Béland (avec étudiant au CQSAS), Noémie Summa</t>
  </si>
  <si>
    <t>bandage</t>
  </si>
  <si>
    <t>hématologie</t>
  </si>
  <si>
    <t>orthopédie</t>
  </si>
  <si>
    <t>statistiques</t>
  </si>
  <si>
    <t>écriture d'article</t>
  </si>
  <si>
    <t>canule de sac aérien</t>
  </si>
  <si>
    <t>sondage oro-gastrique de lapin</t>
  </si>
  <si>
    <t>Édouard Maccolini, Claire Grosset</t>
  </si>
  <si>
    <t>noemie</t>
  </si>
  <si>
    <t>claire</t>
  </si>
  <si>
    <t>Garde Aquarium (jours)</t>
  </si>
  <si>
    <t>HC (semaines)</t>
  </si>
  <si>
    <t>Total clinique (semaines)</t>
  </si>
  <si>
    <t>Début</t>
  </si>
  <si>
    <t>Juliette</t>
  </si>
  <si>
    <t>cliniciens</t>
  </si>
  <si>
    <t>Claire</t>
  </si>
  <si>
    <t>Calendrier pour chaque poste</t>
  </si>
  <si>
    <t>Claire Grosset (2019)</t>
  </si>
  <si>
    <t>Claire Grosset (2019-2020)</t>
  </si>
  <si>
    <t>Claire Grosset, Raphaëlle Boudreau, Karine Béland</t>
  </si>
  <si>
    <t>Isabelle Langlois , Karine Béland</t>
  </si>
  <si>
    <t>Guy Fitzgerald, Karine Béland</t>
  </si>
  <si>
    <t>Claire Grosset, Juliette Raulic, Karine Béland</t>
  </si>
  <si>
    <t>Semaine poisson pour résidents?</t>
  </si>
  <si>
    <t>Isabelle Langlois, Marion Jalenques</t>
  </si>
  <si>
    <t>Guy Fitzgerald, Marion Jalenques</t>
  </si>
  <si>
    <t>stage hors programme Karine?</t>
  </si>
  <si>
    <t>Karine</t>
  </si>
  <si>
    <t>Guy Fitzgerald, Claire Grosset, Marion Jalenques</t>
  </si>
  <si>
    <t>fin de résidence de Karine Béland</t>
  </si>
  <si>
    <t>Marion Jalenques, Claire Louvard</t>
  </si>
  <si>
    <t>Guy Fitzgerald, Juliette Raulic</t>
  </si>
  <si>
    <t>Claire Grosset, Guy Fitzgerald, Juliette Raulic</t>
  </si>
  <si>
    <t>Guy Fitzgerald, Karine Béland, Juliette Raulic</t>
  </si>
  <si>
    <t>Claire Grosset, Karine Béland, Juliette Raulic</t>
  </si>
  <si>
    <t>Karine Béland (formation endoscopie en Georgie?), Claire Grosset, Juliette Raulic</t>
  </si>
  <si>
    <t xml:space="preserve">Congrés IAAAM? Stage hors programme Karine? </t>
  </si>
  <si>
    <t xml:space="preserve">stage hors programme Karine? </t>
  </si>
  <si>
    <t>Début résidence Juliette</t>
  </si>
  <si>
    <t>Workshop Marine Mammals FMV</t>
  </si>
  <si>
    <t>Réunion RCSF FMV</t>
  </si>
  <si>
    <t>Marion Jalenques, Karine Béland</t>
  </si>
  <si>
    <t>Marine Mammals Meeting</t>
  </si>
  <si>
    <t>Benjamin Lamglait, Claire Grosset, Hanae Pouillevet</t>
  </si>
  <si>
    <t>Benjamin Lamglait, Hanae Pouillevet</t>
  </si>
  <si>
    <t>Raphaëlle Boudreau, Julie Tucoulet</t>
  </si>
  <si>
    <t>Fin Marie</t>
  </si>
  <si>
    <t>Fin Claire</t>
  </si>
  <si>
    <t>fin 1ère année Julette</t>
  </si>
  <si>
    <t>fin programme Marion Jalenques</t>
  </si>
  <si>
    <t xml:space="preserve"> Juliette Raulic, Claire Grosset</t>
  </si>
  <si>
    <t>Karine Béland, Juliette Raulic, Claire Grosset</t>
  </si>
  <si>
    <t>Guy Fitzgerald, Claire Grosset</t>
  </si>
  <si>
    <t>Guy Fitzgerald, Marion Jalenques, Claire Grosset</t>
  </si>
  <si>
    <t>Karine Béland, Juliette Raulic, Marion Jalenques</t>
  </si>
  <si>
    <t>Marion Jalenques, Juliette Raulic, Guy Fitzgerald, Claire Grosset</t>
  </si>
  <si>
    <t>Julie Tucoulet, Hanae Pouillevet, Raphaëlle Boudreau</t>
  </si>
  <si>
    <t>Karine Béland, Hanae Pouillevet, Julie Tucoulet, Juliette Raulic, Raphaëlle Boudreau</t>
  </si>
  <si>
    <t>Marion Jalenques, Noémie Summa</t>
  </si>
  <si>
    <t>Claire Grosset, Claire Louvard, Karine Béland</t>
  </si>
  <si>
    <t>Claire Grosset, Juliette Raulic, Béland</t>
  </si>
  <si>
    <t>JTU (anesthésie)</t>
  </si>
  <si>
    <t>Isabelle Langlois, Julie Tucoulet, Karine Béland</t>
  </si>
  <si>
    <t>Claire Grosset, Hanae Pouillevet</t>
  </si>
  <si>
    <t>semaines cliniques supervisées ACZM jusqu'au 1er juin 2020 (sans zoo)</t>
  </si>
  <si>
    <t>Semaines supervisées ACZM</t>
  </si>
  <si>
    <t>Marion Darrotchetche, Jacynthe Boutin, Solène Gallot-Lavallée (observation ENVT)</t>
  </si>
  <si>
    <t>Marion Darrotchetche, Jacynthe Boutin</t>
  </si>
  <si>
    <t>Caroline Jetté</t>
  </si>
  <si>
    <t>Stéphane Lair</t>
  </si>
  <si>
    <t>Marion Jalenques (projet terrain)</t>
  </si>
  <si>
    <t>Isabelle Langlois, Benjamin Lamglait, Julie Tucoulet, Karine Béland</t>
  </si>
  <si>
    <t>Stéphane Lair, Marion Jalenques, Benjamin Lamglait</t>
  </si>
  <si>
    <t>Marion Jalenques, Karine Béland, Claire Grosset, Benjamin Lamglait</t>
  </si>
  <si>
    <t>Karine Béland, Marion Jalenques, Benjamin Lamglait</t>
  </si>
  <si>
    <t>Karine Béland, Marion Jalenques, Claire Grosset, Benjamin Lamglait</t>
  </si>
  <si>
    <t>Marie Branquart</t>
  </si>
  <si>
    <t>Juliette Raulic (interne), Raphaëlle Boudreau, Marie Branquart</t>
  </si>
  <si>
    <t>Marie Branquart, Claire Louvard</t>
  </si>
  <si>
    <t>Marie Branquart, Raphaëlle Boudreau</t>
  </si>
  <si>
    <t>Karine Béland, Marie Branquart</t>
  </si>
  <si>
    <t>Marie Branquart, Claire Grosset</t>
  </si>
  <si>
    <t>Marie Branquart, Marion Jalenques</t>
  </si>
  <si>
    <t>Marie Branquart, Juliette Raulic</t>
  </si>
  <si>
    <t>Claire Grosset, Marie Branquart</t>
  </si>
  <si>
    <t>Raphaëlle Boudreau, Marie Branquart</t>
  </si>
  <si>
    <t>Marion Jalenques, Marie Branquart</t>
  </si>
  <si>
    <t>Marie Branquart, Karine Béland</t>
  </si>
  <si>
    <t>Claire Louvard, Marie Branquart</t>
  </si>
  <si>
    <t>fin programme Marie Branquart et Claire Louvard</t>
  </si>
  <si>
    <t>Karine Béland, Benjamin Lamglait</t>
  </si>
  <si>
    <t>Karine Béland, Raphaëlle Boudreau, Benjamin Lamglait</t>
  </si>
  <si>
    <t xml:space="preserve"> Camille Calvé, Marie-Anne Sirois</t>
  </si>
  <si>
    <t>Claire Grosset, Benjamin Lamglait, Karine Béland, Marion Jalenques</t>
  </si>
  <si>
    <t>Claire Grosset, Karine Béland, Marion Jalenques, Noémie Summa, Hanae Pouillevet, Benjamin Lamglait</t>
  </si>
  <si>
    <t>Benjamin Lamglait, Noémie Summa, Hanae Pouillevet</t>
  </si>
  <si>
    <t>Noémie Summa, Karine Béland, Marion Jalenques, Benjamin Lamglait</t>
  </si>
  <si>
    <t>Juliette Raulic, Hanae Pouillevet, Benjamin Lamglait</t>
  </si>
  <si>
    <t>Nadeige Giguère</t>
  </si>
  <si>
    <t>Karine Béland (urgentologie)</t>
  </si>
  <si>
    <t>Guy Fitzgerald, Isabelle Langlois</t>
  </si>
  <si>
    <t>Guy Fitzgerald, Isabelle Langlois, Marie Branquart</t>
  </si>
  <si>
    <t>Karine Béland (échographie)</t>
  </si>
  <si>
    <t>Claire Grosset, Marion Jalenques, Juliette Raulic</t>
  </si>
  <si>
    <t>Claire Grosset, Juliette Raulic?</t>
  </si>
  <si>
    <t>Karine Béland (anesthésie HAC)</t>
  </si>
  <si>
    <t>Benjamin Lamglait, Karine Béland, Claire Grosset</t>
  </si>
  <si>
    <t>Lydie-Amy Leclerc</t>
  </si>
  <si>
    <t>Nadeige Giguère, Caroline Gingras-Harvey</t>
  </si>
  <si>
    <t>Lydie-Amy Leclerc, Caroline Gingras-Harvey</t>
  </si>
  <si>
    <t>Caroline Gingras-Harvey</t>
  </si>
  <si>
    <t>Andréanne Rondeau</t>
  </si>
  <si>
    <t>Olivier Faubert</t>
  </si>
  <si>
    <t>Marina Ample, Chloé Hermetz</t>
  </si>
  <si>
    <t>Jean-Philippe Frigon</t>
  </si>
  <si>
    <t>Andréanne Rondeau, Sandra Ravoahangy-Andrianavalona</t>
  </si>
  <si>
    <t>Andréanne Rondeau, Sandra Ravoahangy-Andrianavalona, Jean-Philippe Frigon</t>
  </si>
  <si>
    <t xml:space="preserve">April Joubarne, Kim Jouffroy, Lydie-Amy Leclerc, Jessie Vandenbruggen </t>
  </si>
  <si>
    <t>Olivier Faubert, April Joubarne</t>
  </si>
  <si>
    <t>Chloé Hermetz, Andréanne Rondeau</t>
  </si>
  <si>
    <t>April Joubarne</t>
  </si>
  <si>
    <t>Guy Fitzgerald, Noémie Summa</t>
  </si>
  <si>
    <t>Guy Fitzgerald, Claire Grosset, Juliette Raulic</t>
  </si>
  <si>
    <t>Isabelle Langlois, Claire Grosset, Claire Louvard</t>
  </si>
  <si>
    <t xml:space="preserve"> Isabelle Langlois, Marion Jalenques, Claire Grosset, Claire Louvard</t>
  </si>
  <si>
    <t>Marie Branquaert</t>
  </si>
  <si>
    <t>Raphaëlle Boubreau</t>
  </si>
  <si>
    <t>Rapahëlle Boudreau</t>
  </si>
  <si>
    <t>Rapha¸elle Boudreau</t>
  </si>
  <si>
    <t>Claire Grosset, Karine Béland, Marion Jalenques</t>
  </si>
  <si>
    <t>Raphëlle Boudreau, Noémie Summa</t>
  </si>
  <si>
    <t>Raphëlle Boudreau</t>
  </si>
  <si>
    <t xml:space="preserve">Claire Grosset, Raphaëlle Boudreau </t>
  </si>
  <si>
    <r>
      <t xml:space="preserve">Olivier Faubert, Léa Chambarlhac, Kim Jouffroy, </t>
    </r>
    <r>
      <rPr>
        <sz val="10"/>
        <color theme="5" tint="-0.249977111117893"/>
        <rFont val="Arial"/>
        <family val="2"/>
      </rPr>
      <t>Anani Hudena Sitti (remise)</t>
    </r>
  </si>
  <si>
    <r>
      <t xml:space="preserve">Marion Jalenques, </t>
    </r>
    <r>
      <rPr>
        <sz val="10"/>
        <color rgb="FFFF0000"/>
        <rFont val="Arial"/>
        <family val="2"/>
      </rPr>
      <t>Claire Louvard (EXAMEN OMVQ PM)</t>
    </r>
  </si>
  <si>
    <t>Karine Béland de garde au zoo</t>
  </si>
  <si>
    <t>Raphaëlle Boudreau  / Karine Béland de garde au zoo</t>
  </si>
  <si>
    <t>Raphaëlle Boudreau / Karine Béland de garde au zoo</t>
  </si>
  <si>
    <t>Premier garde fin de sem</t>
  </si>
  <si>
    <t xml:space="preserve">Deuxième de garde fin de sem </t>
  </si>
  <si>
    <t>Deuxième de garde fin de semaine (jours)</t>
  </si>
  <si>
    <t>Premier garde fin de semaine (jours)</t>
  </si>
  <si>
    <t>Karine Béland (formation endoscopie en Georgie?)</t>
  </si>
  <si>
    <t>Juliette Raulic CAE&amp;COP / Karine Béland de garde au zoo</t>
  </si>
  <si>
    <t>Juliette Raulc</t>
  </si>
  <si>
    <t>Isabelle Langlois, Claire Louvard</t>
  </si>
  <si>
    <t>Projet en mer de Cortez</t>
  </si>
  <si>
    <t xml:space="preserve"> Guy Fitzgerald</t>
  </si>
  <si>
    <t>Karine Béland, Marie Brancard</t>
  </si>
  <si>
    <t>Claire Grosset, Marion Jalenques (avec étudiant au CQSAS)</t>
  </si>
  <si>
    <t>formation en communication - 2nde partie</t>
  </si>
  <si>
    <t>EXAMEN OMVQ PM</t>
  </si>
  <si>
    <t>inscription RAMQ PM</t>
  </si>
  <si>
    <t>formation en communication - 1ère partie en soirée</t>
  </si>
  <si>
    <t>formation en communication - 1ère partie en pm</t>
  </si>
  <si>
    <t>Marie Branquart, Raphaëlle Boudreau (12h30-15h formation communication)</t>
  </si>
  <si>
    <t>Claire Louvard (18h-20h30 formation communication), Juliette Raulic</t>
  </si>
  <si>
    <t>Marie Branquart (18h-20h30 formation communication), Raphaëlle Boudreau</t>
  </si>
  <si>
    <t>Claire Louvard (18h-20h30 formation communication)</t>
  </si>
  <si>
    <t>Marie Branquart (12h30-15h formation communication)</t>
  </si>
  <si>
    <t>formation pédagogique Claire</t>
  </si>
  <si>
    <t>Noémie Summa, Karine Béland, Juliette Raulic</t>
  </si>
  <si>
    <t>Noémie Summa, Karine Béland, Juliette Raulic, Claire Grosset</t>
  </si>
  <si>
    <t>Claire Grosset, Juliette Raulic  (avec étudiant au CQSAS)</t>
  </si>
  <si>
    <t>étudant au CQSAS</t>
  </si>
  <si>
    <t>Juliette Raulic, Marion Jalenques</t>
  </si>
  <si>
    <t xml:space="preserve">Claire Grosset Raphaëlle Boudreau </t>
  </si>
  <si>
    <t xml:space="preserve"> Isabelle Langlois, Benjamin Lamglait</t>
  </si>
  <si>
    <t>Karine Béland, Marion Jalenques, Juliette Raulic</t>
  </si>
  <si>
    <t>TP d'orthopédie aviaire en matinée</t>
  </si>
  <si>
    <t>Juliette Raulic en pm seulement</t>
  </si>
  <si>
    <t>Raphaëlle Boudreau, Claire Louvard, Juliette Raulic en am seulement</t>
  </si>
  <si>
    <t>BenjaminLamglait</t>
  </si>
  <si>
    <t>Benjamin Lamglait, Marie Branquart</t>
  </si>
  <si>
    <t>Benjamin Lamglait, Claire Louvard</t>
  </si>
  <si>
    <t>Claire Grosset, Karine Béland, Juliette Raulic, Noémie Summa</t>
  </si>
  <si>
    <t>Benjamin Lamglait (planning temporaire sujet à changements)</t>
  </si>
  <si>
    <t>Claire Grosset, Juliette Raulic, Noémie Summa</t>
  </si>
  <si>
    <t>Marie Branquart, Claire Louvard, Noémie Summa</t>
  </si>
  <si>
    <t>Claire Grosset, Marie Branquart, Noémie Summa,  Claire Louvard</t>
  </si>
  <si>
    <t>Marie Branquart, Claire Louvard Noémie Summa, Claire Grosset</t>
  </si>
  <si>
    <t>Marie Branquart, Claire Louvard, Noémie Summa, Karine Béland, Claire Grosset</t>
  </si>
  <si>
    <t>Guy Fitzgerald, Raphaëlle Boudreau</t>
  </si>
  <si>
    <t>Guy Fitzgerald, Marie Branquart, Raphaëlle Boudreau</t>
  </si>
  <si>
    <t>Guy Fitzgerald, Claire Grosset, Marion Jalenques, Raphaëlle Boudreau</t>
  </si>
  <si>
    <t>Guy Fitzgerald, Marion Jalenques, Raphaëlle Boudreau</t>
  </si>
  <si>
    <t>Guy Fitzgerald, Claire Grosset, Karine Béland, Marion Jalenques, Raphaëlle Boudreau</t>
  </si>
  <si>
    <t>Guy Fitzgerald, Claire Grosset, Raphaëlle Boudreau</t>
  </si>
  <si>
    <t>Guy Fitzgerald, Karine Béland, Marie Branquart</t>
  </si>
  <si>
    <t>Karine Béland (formation endoscopie en Georgie?), Guy Fitzgerald</t>
  </si>
  <si>
    <r>
      <t xml:space="preserve">Olivier Faubert, Léa Chambarlhac, </t>
    </r>
    <r>
      <rPr>
        <sz val="10"/>
        <color theme="5" tint="-0.249977111117893"/>
        <rFont val="Arial"/>
        <family val="2"/>
      </rPr>
      <t>Anani Hudena Sitti (remise)</t>
    </r>
  </si>
  <si>
    <t>Chloé Hermetz, Andréanne Rondeau, Jessie Vandenburggen</t>
  </si>
  <si>
    <t>Chloé Hermetz, Marina Ample,  Jessie Vandenburggen</t>
  </si>
  <si>
    <t>Olivier Faubert, Marina Ample, Marion Turk, Jessie Vandenbruggen</t>
  </si>
  <si>
    <t>April Joubarne, Lydie-Amy Leclerc</t>
  </si>
  <si>
    <t>Juliette Raulic, Claire Grosset</t>
  </si>
  <si>
    <t>Congrès Vétérinaire Québécois</t>
  </si>
  <si>
    <t>Rosalie Rancourt, Océane Garcia, Andréanne Rondeau, Irène Vonfeld (observatrice)</t>
  </si>
  <si>
    <t>Rosalie Rancourt, Océane Garcia, Andréanne Rondeau</t>
  </si>
  <si>
    <t>Corinne Brodeur</t>
  </si>
  <si>
    <t>William Bérubé, Jade Bilodeau</t>
  </si>
  <si>
    <t>Marie-Philippe Mercier, Océane Garcia</t>
  </si>
  <si>
    <t>Rosalie Rancourt, Jade Bilodeau</t>
  </si>
  <si>
    <t>Iris Marcoux-Archambault, François Asselin</t>
  </si>
  <si>
    <t>Corinne Brodeau, Aurianne Casas</t>
  </si>
  <si>
    <t>Victoria Wagner, Noémie Bédard</t>
  </si>
  <si>
    <t>Jean-Philippe Frigon, Marie Poncet</t>
  </si>
  <si>
    <t>Sarah Clochard, Océane Garcia</t>
  </si>
  <si>
    <t>Marie-Philippe Mercier</t>
  </si>
  <si>
    <t>Lydie-Amy Leclerc, Irène Vonfeld (observatrice)</t>
  </si>
  <si>
    <t>Océane Garcia</t>
  </si>
  <si>
    <t>Olvier Faubert</t>
  </si>
  <si>
    <t>Aurianne Casas</t>
  </si>
  <si>
    <t>Tanya Darcy</t>
  </si>
  <si>
    <t>Lola Lemée, Caroline Gingras-Harvey</t>
  </si>
  <si>
    <t>Aurianne, Casas, Coralie Poyet</t>
  </si>
  <si>
    <t>Rachel Gauvin</t>
  </si>
  <si>
    <t>Tommy B. Levasseur</t>
  </si>
  <si>
    <t>William Bérubé, Aurianne Casas</t>
  </si>
  <si>
    <t xml:space="preserve"> Jean-Philippe Frigon</t>
  </si>
  <si>
    <t>Stéphanie Tremblay-Chapdelaine</t>
  </si>
  <si>
    <t>Karine Béland, Isabelle Langlois</t>
  </si>
  <si>
    <t>Marion Jalenques, Karine Béland, Isabelle Langlois</t>
  </si>
  <si>
    <t>Claire Grosset, Karine Béland, Marion Jalenques, Claire Louvard</t>
  </si>
  <si>
    <t>Marie-Philippe Mercier, Océane Garcia, Kévin Schlax (observateur)</t>
  </si>
  <si>
    <t>Noémie Summa, Juliette Raulic?</t>
  </si>
  <si>
    <t>Noémie Summa, Claire Grosset, Juliette Raulic</t>
  </si>
  <si>
    <t>Claire Louvard, Karine Béland 15h-8h</t>
  </si>
  <si>
    <t>Olivier Faubert, Marine Laporte</t>
  </si>
  <si>
    <t>Coralie Poyet</t>
  </si>
  <si>
    <t>Lola Lemée, Aurianne Casas</t>
  </si>
  <si>
    <t>Coralie Poyet, Aurianne Casas</t>
  </si>
  <si>
    <t>Marion Jalenques en stage dans l'HAF</t>
  </si>
  <si>
    <t>Claire Louvard, Noémie Summa</t>
  </si>
  <si>
    <t>Claire Grosset, Raphëlle Boudreau</t>
  </si>
  <si>
    <t>Claire Louvard, Claire Grosset</t>
  </si>
  <si>
    <t>Lydie-Amy Leclerc, Océane Garcia, Caroline Gingras</t>
  </si>
  <si>
    <t>Michael Caplan</t>
  </si>
  <si>
    <t>Stage d'initiation à la recherche Caroline Gingras-Harvey à l'Aquarium</t>
  </si>
  <si>
    <t xml:space="preserve">Claire Grosset, Marion Jalenques </t>
  </si>
  <si>
    <t>Conférence bien-être des reptiles</t>
  </si>
  <si>
    <t>Claire Louvard / Karine Béland de garde au zoo</t>
  </si>
  <si>
    <t xml:space="preserve">Marie Branquart / Juliette Raulic CAE-COP </t>
  </si>
  <si>
    <t>Raphaëlle Boudreau / Juliette Raulic CAE-COP</t>
  </si>
  <si>
    <t>Raphaëlle Boudreau, Karine Béland (zoo)</t>
  </si>
  <si>
    <t>Claire Louvard (formation en communication jusqu'à 20h30 - RBO de garde)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</si>
</sst>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)\ _$_ ;_ * \(#,##0.00\)\ _$_ ;_ * &quot;-&quot;??_)\ _$_ ;_ @_ "/>
    <numFmt numFmtId="165" formatCode="yyyy/mm/dd;@"/>
    <numFmt numFmtId="166" formatCode="_ * #,##0.0_)\ _$_ ;_ * \(#,##0.0\)\ _$_ ;_ * &quot;-&quot;??_)\ _$_ ;_ @_ "/>
    <numFmt numFmtId="167" formatCode="0.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trike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theme="5" tint="-0.249977111117893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79646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66D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DCDB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6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8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265">
    <xf numFmtId="0" fontId="0" fillId="0" borderId="0" xfId="0"/>
    <xf numFmtId="0" fontId="2" fillId="0" borderId="0" xfId="0" applyFont="1"/>
    <xf numFmtId="0" fontId="3" fillId="2" borderId="14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3" fillId="2" borderId="1" xfId="0" applyFont="1" applyFill="1" applyBorder="1" applyAlignment="1"/>
    <xf numFmtId="0" fontId="3" fillId="2" borderId="5" xfId="0" applyFont="1" applyFill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2" borderId="6" xfId="0" applyFont="1" applyFill="1" applyBorder="1" applyAlignment="1">
      <alignment horizontal="left"/>
    </xf>
    <xf numFmtId="0" fontId="3" fillId="0" borderId="5" xfId="0" applyFont="1" applyBorder="1" applyAlignment="1">
      <alignment horizontal="center"/>
    </xf>
    <xf numFmtId="165" fontId="1" fillId="0" borderId="1" xfId="0" applyNumberFormat="1" applyFont="1" applyBorder="1" applyAlignment="1">
      <alignment horizontal="left"/>
    </xf>
    <xf numFmtId="165" fontId="1" fillId="0" borderId="4" xfId="0" applyNumberFormat="1" applyFont="1" applyBorder="1" applyAlignment="1">
      <alignment horizontal="left"/>
    </xf>
    <xf numFmtId="0" fontId="2" fillId="0" borderId="0" xfId="0" applyFont="1" applyFill="1"/>
    <xf numFmtId="0" fontId="3" fillId="2" borderId="2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/>
    </xf>
    <xf numFmtId="0" fontId="3" fillId="2" borderId="11" xfId="0" applyFont="1" applyFill="1" applyBorder="1" applyAlignment="1">
      <alignment horizontal="left"/>
    </xf>
    <xf numFmtId="167" fontId="1" fillId="2" borderId="5" xfId="3" applyNumberFormat="1" applyFont="1" applyFill="1" applyBorder="1" applyAlignment="1">
      <alignment horizontal="center"/>
    </xf>
    <xf numFmtId="167" fontId="1" fillId="2" borderId="5" xfId="0" applyNumberFormat="1" applyFont="1" applyFill="1" applyBorder="1" applyAlignment="1">
      <alignment horizontal="center"/>
    </xf>
    <xf numFmtId="166" fontId="1" fillId="0" borderId="0" xfId="3" applyNumberFormat="1" applyFont="1" applyBorder="1" applyAlignment="1">
      <alignment horizontal="center"/>
    </xf>
    <xf numFmtId="166" fontId="2" fillId="0" borderId="0" xfId="3" applyNumberFormat="1" applyFont="1"/>
    <xf numFmtId="0" fontId="3" fillId="2" borderId="7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0" fontId="2" fillId="3" borderId="0" xfId="0" applyFont="1" applyFill="1"/>
    <xf numFmtId="0" fontId="2" fillId="4" borderId="6" xfId="0" applyFont="1" applyFill="1" applyBorder="1"/>
    <xf numFmtId="0" fontId="2" fillId="4" borderId="5" xfId="0" applyFont="1" applyFill="1" applyBorder="1"/>
    <xf numFmtId="0" fontId="2" fillId="4" borderId="11" xfId="0" applyFont="1" applyFill="1" applyBorder="1"/>
    <xf numFmtId="166" fontId="2" fillId="4" borderId="0" xfId="3" applyNumberFormat="1" applyFont="1" applyFill="1"/>
    <xf numFmtId="0" fontId="1" fillId="2" borderId="5" xfId="0" applyFont="1" applyFill="1" applyBorder="1" applyAlignment="1">
      <alignment horizontal="left"/>
    </xf>
    <xf numFmtId="164" fontId="1" fillId="0" borderId="0" xfId="3" applyFont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164" fontId="1" fillId="2" borderId="5" xfId="3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2" borderId="5" xfId="0" applyFont="1" applyFill="1" applyBorder="1" applyAlignment="1"/>
    <xf numFmtId="0" fontId="1" fillId="0" borderId="5" xfId="0" applyFont="1" applyBorder="1" applyAlignment="1">
      <alignment horizontal="left"/>
    </xf>
    <xf numFmtId="164" fontId="1" fillId="2" borderId="5" xfId="0" applyNumberFormat="1" applyFont="1" applyFill="1" applyBorder="1" applyAlignment="1">
      <alignment horizontal="center"/>
    </xf>
    <xf numFmtId="165" fontId="3" fillId="0" borderId="5" xfId="0" applyNumberFormat="1" applyFont="1" applyBorder="1" applyAlignment="1"/>
    <xf numFmtId="165" fontId="3" fillId="0" borderId="17" xfId="0" applyNumberFormat="1" applyFont="1" applyBorder="1" applyAlignment="1"/>
    <xf numFmtId="165" fontId="3" fillId="0" borderId="22" xfId="0" applyNumberFormat="1" applyFont="1" applyBorder="1" applyAlignment="1"/>
    <xf numFmtId="166" fontId="3" fillId="0" borderId="24" xfId="3" applyNumberFormat="1" applyFont="1" applyBorder="1" applyAlignment="1">
      <alignment horizontal="left"/>
    </xf>
    <xf numFmtId="166" fontId="1" fillId="0" borderId="1" xfId="3" applyNumberFormat="1" applyFont="1" applyBorder="1" applyAlignment="1">
      <alignment horizontal="left"/>
    </xf>
    <xf numFmtId="166" fontId="1" fillId="0" borderId="3" xfId="3" applyNumberFormat="1" applyFont="1" applyBorder="1" applyAlignment="1">
      <alignment horizontal="center"/>
    </xf>
    <xf numFmtId="0" fontId="3" fillId="2" borderId="22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left"/>
    </xf>
    <xf numFmtId="166" fontId="1" fillId="0" borderId="23" xfId="3" applyNumberFormat="1" applyFont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67" fontId="3" fillId="2" borderId="3" xfId="0" applyNumberFormat="1" applyFont="1" applyFill="1" applyBorder="1" applyAlignment="1">
      <alignment horizontal="center"/>
    </xf>
    <xf numFmtId="167" fontId="3" fillId="2" borderId="12" xfId="0" applyNumberFormat="1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2" fillId="0" borderId="14" xfId="0" applyFont="1" applyBorder="1"/>
    <xf numFmtId="164" fontId="1" fillId="2" borderId="0" xfId="0" applyNumberFormat="1" applyFont="1" applyFill="1" applyBorder="1" applyAlignment="1">
      <alignment horizontal="left"/>
    </xf>
    <xf numFmtId="165" fontId="1" fillId="0" borderId="25" xfId="0" applyNumberFormat="1" applyFont="1" applyFill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3" fillId="0" borderId="5" xfId="0" applyFont="1" applyBorder="1" applyAlignment="1"/>
    <xf numFmtId="165" fontId="3" fillId="0" borderId="2" xfId="0" applyNumberFormat="1" applyFont="1" applyFill="1" applyBorder="1" applyAlignment="1"/>
    <xf numFmtId="0" fontId="0" fillId="0" borderId="5" xfId="0" applyBorder="1" applyAlignment="1">
      <alignment horizontal="center" vertical="top"/>
    </xf>
    <xf numFmtId="167" fontId="3" fillId="2" borderId="5" xfId="3" applyNumberFormat="1" applyFont="1" applyFill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0" fontId="1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164" fontId="1" fillId="2" borderId="0" xfId="0" applyNumberFormat="1" applyFont="1" applyFill="1" applyBorder="1" applyAlignment="1">
      <alignment horizontal="left" vertical="top"/>
    </xf>
    <xf numFmtId="164" fontId="1" fillId="0" borderId="0" xfId="0" applyNumberFormat="1" applyFont="1" applyBorder="1" applyAlignment="1">
      <alignment horizontal="center"/>
    </xf>
    <xf numFmtId="0" fontId="2" fillId="4" borderId="0" xfId="0" applyFont="1" applyFill="1"/>
    <xf numFmtId="165" fontId="1" fillId="3" borderId="10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165" fontId="1" fillId="0" borderId="10" xfId="0" applyNumberFormat="1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6" fontId="1" fillId="0" borderId="5" xfId="3" applyNumberFormat="1" applyFont="1" applyBorder="1" applyAlignment="1">
      <alignment horizontal="center"/>
    </xf>
    <xf numFmtId="165" fontId="1" fillId="0" borderId="28" xfId="0" applyNumberFormat="1" applyFont="1" applyBorder="1" applyAlignment="1">
      <alignment horizontal="center"/>
    </xf>
    <xf numFmtId="0" fontId="0" fillId="0" borderId="29" xfId="0" applyBorder="1" applyAlignment="1">
      <alignment horizontal="center" vertical="top"/>
    </xf>
    <xf numFmtId="0" fontId="3" fillId="2" borderId="26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3" fillId="2" borderId="31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/>
    </xf>
    <xf numFmtId="167" fontId="1" fillId="2" borderId="11" xfId="3" applyNumberFormat="1" applyFont="1" applyFill="1" applyBorder="1" applyAlignment="1">
      <alignment horizontal="center"/>
    </xf>
    <xf numFmtId="166" fontId="1" fillId="0" borderId="33" xfId="3" applyNumberFormat="1" applyFont="1" applyBorder="1" applyAlignment="1">
      <alignment horizontal="center"/>
    </xf>
    <xf numFmtId="167" fontId="1" fillId="2" borderId="11" xfId="0" applyNumberFormat="1" applyFont="1" applyFill="1" applyBorder="1" applyAlignment="1">
      <alignment horizontal="center"/>
    </xf>
    <xf numFmtId="165" fontId="1" fillId="3" borderId="2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top"/>
    </xf>
    <xf numFmtId="165" fontId="1" fillId="3" borderId="0" xfId="0" applyNumberFormat="1" applyFont="1" applyFill="1" applyBorder="1" applyAlignment="1">
      <alignment horizontal="center"/>
    </xf>
    <xf numFmtId="165" fontId="1" fillId="4" borderId="2" xfId="0" applyNumberFormat="1" applyFont="1" applyFill="1" applyBorder="1" applyAlignment="1">
      <alignment horizontal="center"/>
    </xf>
    <xf numFmtId="165" fontId="1" fillId="3" borderId="2" xfId="0" applyNumberFormat="1" applyFont="1" applyFill="1" applyBorder="1" applyAlignment="1">
      <alignment horizontal="center"/>
    </xf>
    <xf numFmtId="165" fontId="1" fillId="0" borderId="2" xfId="0" applyNumberFormat="1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165" fontId="1" fillId="5" borderId="2" xfId="0" applyNumberFormat="1" applyFont="1" applyFill="1" applyBorder="1" applyAlignment="1">
      <alignment horizontal="center"/>
    </xf>
    <xf numFmtId="165" fontId="1" fillId="6" borderId="2" xfId="0" applyNumberFormat="1" applyFont="1" applyFill="1" applyBorder="1" applyAlignment="1">
      <alignment horizontal="center"/>
    </xf>
    <xf numFmtId="165" fontId="1" fillId="7" borderId="2" xfId="0" applyNumberFormat="1" applyFont="1" applyFill="1" applyBorder="1" applyAlignment="1">
      <alignment horizontal="center"/>
    </xf>
    <xf numFmtId="165" fontId="1" fillId="8" borderId="2" xfId="0" applyNumberFormat="1" applyFont="1" applyFill="1" applyBorder="1" applyAlignment="1">
      <alignment horizontal="center"/>
    </xf>
    <xf numFmtId="165" fontId="1" fillId="3" borderId="34" xfId="0" applyNumberFormat="1" applyFont="1" applyFill="1" applyBorder="1" applyAlignment="1">
      <alignment horizontal="center"/>
    </xf>
    <xf numFmtId="0" fontId="2" fillId="4" borderId="34" xfId="0" applyFont="1" applyFill="1" applyBorder="1"/>
    <xf numFmtId="0" fontId="2" fillId="0" borderId="34" xfId="0" applyFont="1" applyFill="1" applyBorder="1"/>
    <xf numFmtId="0" fontId="0" fillId="0" borderId="0" xfId="0" applyBorder="1" applyAlignment="1">
      <alignment horizontal="center" vertical="top"/>
    </xf>
    <xf numFmtId="165" fontId="1" fillId="0" borderId="2" xfId="0" applyNumberFormat="1" applyFont="1" applyBorder="1" applyAlignment="1">
      <alignment horizontal="center"/>
    </xf>
    <xf numFmtId="165" fontId="1" fillId="3" borderId="2" xfId="0" applyNumberFormat="1" applyFont="1" applyFill="1" applyBorder="1" applyAlignment="1">
      <alignment horizontal="left" indent="1"/>
    </xf>
    <xf numFmtId="165" fontId="1" fillId="0" borderId="35" xfId="0" applyNumberFormat="1" applyFont="1" applyBorder="1" applyAlignment="1">
      <alignment horizontal="left"/>
    </xf>
    <xf numFmtId="167" fontId="1" fillId="2" borderId="36" xfId="3" applyNumberFormat="1" applyFont="1" applyFill="1" applyBorder="1" applyAlignment="1">
      <alignment horizontal="center"/>
    </xf>
    <xf numFmtId="167" fontId="3" fillId="2" borderId="36" xfId="3" applyNumberFormat="1" applyFont="1" applyFill="1" applyBorder="1" applyAlignment="1">
      <alignment horizontal="center"/>
    </xf>
    <xf numFmtId="167" fontId="3" fillId="2" borderId="37" xfId="0" applyNumberFormat="1" applyFont="1" applyFill="1" applyBorder="1" applyAlignment="1">
      <alignment horizontal="center"/>
    </xf>
    <xf numFmtId="166" fontId="1" fillId="0" borderId="38" xfId="3" applyNumberFormat="1" applyFont="1" applyBorder="1" applyAlignment="1">
      <alignment horizontal="center"/>
    </xf>
    <xf numFmtId="0" fontId="3" fillId="2" borderId="36" xfId="0" applyFont="1" applyFill="1" applyBorder="1" applyAlignment="1">
      <alignment horizontal="left"/>
    </xf>
    <xf numFmtId="167" fontId="1" fillId="2" borderId="36" xfId="0" applyNumberFormat="1" applyFont="1" applyFill="1" applyBorder="1" applyAlignment="1">
      <alignment horizontal="center"/>
    </xf>
    <xf numFmtId="0" fontId="2" fillId="4" borderId="0" xfId="0" applyFont="1" applyFill="1" applyBorder="1"/>
    <xf numFmtId="165" fontId="1" fillId="0" borderId="39" xfId="0" applyNumberFormat="1" applyFont="1" applyBorder="1" applyAlignment="1">
      <alignment horizontal="left"/>
    </xf>
    <xf numFmtId="166" fontId="1" fillId="0" borderId="41" xfId="3" applyNumberFormat="1" applyFont="1" applyBorder="1" applyAlignment="1">
      <alignment horizontal="center"/>
    </xf>
    <xf numFmtId="0" fontId="3" fillId="2" borderId="40" xfId="0" applyFont="1" applyFill="1" applyBorder="1" applyAlignment="1">
      <alignment horizontal="left"/>
    </xf>
    <xf numFmtId="167" fontId="1" fillId="2" borderId="40" xfId="0" applyNumberFormat="1" applyFont="1" applyFill="1" applyBorder="1" applyAlignment="1">
      <alignment horizontal="center"/>
    </xf>
    <xf numFmtId="0" fontId="2" fillId="4" borderId="40" xfId="0" applyFont="1" applyFill="1" applyBorder="1"/>
    <xf numFmtId="0" fontId="0" fillId="0" borderId="40" xfId="0" applyBorder="1" applyAlignment="1">
      <alignment horizontal="center" vertical="top"/>
    </xf>
    <xf numFmtId="0" fontId="8" fillId="0" borderId="40" xfId="0" applyFont="1" applyBorder="1" applyAlignment="1">
      <alignment horizontal="center" vertical="top"/>
    </xf>
    <xf numFmtId="0" fontId="0" fillId="0" borderId="42" xfId="0" applyBorder="1" applyAlignment="1">
      <alignment horizontal="center" vertical="top"/>
    </xf>
    <xf numFmtId="165" fontId="1" fillId="0" borderId="11" xfId="0" applyNumberFormat="1" applyFont="1" applyBorder="1" applyAlignment="1">
      <alignment horizontal="left"/>
    </xf>
    <xf numFmtId="0" fontId="0" fillId="0" borderId="11" xfId="0" applyFont="1" applyBorder="1" applyAlignment="1">
      <alignment horizontal="center" vertical="top"/>
    </xf>
    <xf numFmtId="0" fontId="8" fillId="0" borderId="11" xfId="0" applyFont="1" applyBorder="1" applyAlignment="1">
      <alignment horizontal="center" vertical="top"/>
    </xf>
    <xf numFmtId="165" fontId="3" fillId="0" borderId="5" xfId="0" applyNumberFormat="1" applyFont="1" applyBorder="1" applyAlignment="1">
      <alignment horizontal="left"/>
    </xf>
    <xf numFmtId="0" fontId="2" fillId="0" borderId="0" xfId="0" applyFont="1" applyFill="1" applyAlignment="1">
      <alignment horizontal="center"/>
    </xf>
    <xf numFmtId="165" fontId="1" fillId="0" borderId="9" xfId="0" applyNumberFormat="1" applyFont="1" applyFill="1" applyBorder="1" applyAlignment="1">
      <alignment horizontal="center"/>
    </xf>
    <xf numFmtId="165" fontId="1" fillId="0" borderId="9" xfId="0" applyNumberFormat="1" applyFont="1" applyBorder="1" applyAlignment="1">
      <alignment horizontal="center"/>
    </xf>
    <xf numFmtId="167" fontId="3" fillId="0" borderId="5" xfId="3" applyNumberFormat="1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165" fontId="1" fillId="10" borderId="2" xfId="0" applyNumberFormat="1" applyFont="1" applyFill="1" applyBorder="1" applyAlignment="1">
      <alignment horizontal="center"/>
    </xf>
    <xf numFmtId="165" fontId="1" fillId="11" borderId="2" xfId="0" applyNumberFormat="1" applyFont="1" applyFill="1" applyBorder="1" applyAlignment="1">
      <alignment horizontal="center"/>
    </xf>
    <xf numFmtId="165" fontId="1" fillId="12" borderId="2" xfId="0" applyNumberFormat="1" applyFont="1" applyFill="1" applyBorder="1" applyAlignment="1">
      <alignment horizontal="center"/>
    </xf>
    <xf numFmtId="165" fontId="1" fillId="13" borderId="2" xfId="0" applyNumberFormat="1" applyFont="1" applyFill="1" applyBorder="1" applyAlignment="1">
      <alignment horizontal="center"/>
    </xf>
    <xf numFmtId="165" fontId="1" fillId="3" borderId="2" xfId="0" applyNumberFormat="1" applyFont="1" applyFill="1" applyBorder="1" applyAlignment="1"/>
    <xf numFmtId="165" fontId="1" fillId="14" borderId="2" xfId="0" applyNumberFormat="1" applyFont="1" applyFill="1" applyBorder="1" applyAlignment="1">
      <alignment horizontal="center"/>
    </xf>
    <xf numFmtId="0" fontId="0" fillId="3" borderId="0" xfId="0" applyFill="1"/>
    <xf numFmtId="0" fontId="8" fillId="0" borderId="0" xfId="0" applyFont="1"/>
    <xf numFmtId="0" fontId="8" fillId="0" borderId="0" xfId="0" applyFont="1" applyAlignment="1">
      <alignment horizontal="center"/>
    </xf>
    <xf numFmtId="16" fontId="0" fillId="0" borderId="0" xfId="0" applyNumberFormat="1" applyAlignment="1">
      <alignment horizontal="center"/>
    </xf>
    <xf numFmtId="0" fontId="3" fillId="2" borderId="13" xfId="0" applyFont="1" applyFill="1" applyBorder="1" applyAlignment="1">
      <alignment horizontal="left"/>
    </xf>
    <xf numFmtId="0" fontId="0" fillId="0" borderId="0" xfId="0" applyFill="1"/>
    <xf numFmtId="165" fontId="10" fillId="0" borderId="2" xfId="0" applyNumberFormat="1" applyFont="1" applyFill="1" applyBorder="1" applyAlignment="1">
      <alignment horizontal="center"/>
    </xf>
    <xf numFmtId="165" fontId="11" fillId="0" borderId="2" xfId="0" applyNumberFormat="1" applyFont="1" applyFill="1" applyBorder="1" applyAlignment="1">
      <alignment horizontal="center"/>
    </xf>
    <xf numFmtId="167" fontId="1" fillId="0" borderId="5" xfId="3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165" fontId="1" fillId="0" borderId="43" xfId="0" applyNumberFormat="1" applyFont="1" applyFill="1" applyBorder="1" applyAlignment="1">
      <alignment horizontal="center"/>
    </xf>
    <xf numFmtId="165" fontId="1" fillId="3" borderId="43" xfId="0" applyNumberFormat="1" applyFont="1" applyFill="1" applyBorder="1" applyAlignment="1">
      <alignment horizontal="center"/>
    </xf>
    <xf numFmtId="0" fontId="2" fillId="0" borderId="29" xfId="0" applyFont="1" applyFill="1" applyBorder="1"/>
    <xf numFmtId="0" fontId="1" fillId="0" borderId="2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65" fontId="1" fillId="3" borderId="45" xfId="0" applyNumberFormat="1" applyFont="1" applyFill="1" applyBorder="1" applyAlignment="1">
      <alignment horizontal="center"/>
    </xf>
    <xf numFmtId="165" fontId="3" fillId="0" borderId="10" xfId="0" applyNumberFormat="1" applyFont="1" applyFill="1" applyBorder="1" applyAlignment="1"/>
    <xf numFmtId="165" fontId="3" fillId="0" borderId="5" xfId="0" applyNumberFormat="1" applyFont="1" applyFill="1" applyBorder="1" applyAlignment="1"/>
    <xf numFmtId="0" fontId="11" fillId="3" borderId="0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0" fillId="3" borderId="0" xfId="0" applyFont="1" applyFill="1"/>
    <xf numFmtId="0" fontId="11" fillId="0" borderId="2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center"/>
    </xf>
    <xf numFmtId="165" fontId="1" fillId="3" borderId="9" xfId="0" applyNumberFormat="1" applyFont="1" applyFill="1" applyBorder="1" applyAlignment="1">
      <alignment horizontal="center"/>
    </xf>
    <xf numFmtId="165" fontId="1" fillId="3" borderId="15" xfId="0" applyNumberFormat="1" applyFont="1" applyFill="1" applyBorder="1" applyAlignment="1">
      <alignment horizontal="center"/>
    </xf>
    <xf numFmtId="14" fontId="2" fillId="3" borderId="0" xfId="0" applyNumberFormat="1" applyFont="1" applyFill="1"/>
    <xf numFmtId="165" fontId="10" fillId="3" borderId="2" xfId="0" applyNumberFormat="1" applyFont="1" applyFill="1" applyBorder="1" applyAlignment="1">
      <alignment horizontal="center"/>
    </xf>
    <xf numFmtId="165" fontId="10" fillId="0" borderId="1" xfId="0" applyNumberFormat="1" applyFont="1" applyBorder="1" applyAlignment="1">
      <alignment horizontal="left"/>
    </xf>
    <xf numFmtId="167" fontId="10" fillId="2" borderId="5" xfId="3" applyNumberFormat="1" applyFont="1" applyFill="1" applyBorder="1" applyAlignment="1">
      <alignment horizontal="center"/>
    </xf>
    <xf numFmtId="167" fontId="13" fillId="2" borderId="5" xfId="3" applyNumberFormat="1" applyFont="1" applyFill="1" applyBorder="1" applyAlignment="1">
      <alignment horizontal="center"/>
    </xf>
    <xf numFmtId="167" fontId="13" fillId="2" borderId="3" xfId="0" applyNumberFormat="1" applyFont="1" applyFill="1" applyBorder="1" applyAlignment="1">
      <alignment horizontal="center"/>
    </xf>
    <xf numFmtId="0" fontId="13" fillId="2" borderId="5" xfId="0" applyFont="1" applyFill="1" applyBorder="1" applyAlignment="1">
      <alignment horizontal="left"/>
    </xf>
    <xf numFmtId="165" fontId="10" fillId="0" borderId="0" xfId="0" applyNumberFormat="1" applyFont="1" applyBorder="1" applyAlignment="1">
      <alignment horizontal="center"/>
    </xf>
    <xf numFmtId="0" fontId="13" fillId="2" borderId="0" xfId="0" applyFont="1" applyFill="1" applyBorder="1" applyAlignment="1">
      <alignment horizontal="left"/>
    </xf>
    <xf numFmtId="0" fontId="0" fillId="4" borderId="5" xfId="0" applyFont="1" applyFill="1" applyBorder="1"/>
    <xf numFmtId="0" fontId="0" fillId="0" borderId="0" xfId="0" applyFont="1"/>
    <xf numFmtId="167" fontId="10" fillId="0" borderId="5" xfId="3" applyNumberFormat="1" applyFont="1" applyFill="1" applyBorder="1" applyAlignment="1">
      <alignment horizontal="center"/>
    </xf>
    <xf numFmtId="167" fontId="10" fillId="0" borderId="11" xfId="3" applyNumberFormat="1" applyFont="1" applyFill="1" applyBorder="1" applyAlignment="1">
      <alignment horizontal="center"/>
    </xf>
    <xf numFmtId="165" fontId="10" fillId="0" borderId="1" xfId="0" applyNumberFormat="1" applyFont="1" applyFill="1" applyBorder="1" applyAlignment="1">
      <alignment horizontal="left"/>
    </xf>
    <xf numFmtId="0" fontId="10" fillId="0" borderId="9" xfId="0" quotePrefix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167" fontId="3" fillId="2" borderId="11" xfId="3" applyNumberFormat="1" applyFont="1" applyFill="1" applyBorder="1" applyAlignment="1">
      <alignment horizontal="center"/>
    </xf>
    <xf numFmtId="0" fontId="0" fillId="0" borderId="5" xfId="0" applyBorder="1"/>
    <xf numFmtId="165" fontId="1" fillId="0" borderId="15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1" fillId="15" borderId="2" xfId="0" applyNumberFormat="1" applyFont="1" applyFill="1" applyBorder="1" applyAlignment="1">
      <alignment horizontal="center"/>
    </xf>
    <xf numFmtId="165" fontId="1" fillId="0" borderId="25" xfId="0" applyNumberFormat="1" applyFont="1" applyBorder="1" applyAlignment="1">
      <alignment horizontal="center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center"/>
    </xf>
    <xf numFmtId="165" fontId="1" fillId="16" borderId="2" xfId="0" applyNumberFormat="1" applyFont="1" applyFill="1" applyBorder="1" applyAlignment="1">
      <alignment horizontal="center"/>
    </xf>
    <xf numFmtId="165" fontId="1" fillId="17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165" fontId="10" fillId="18" borderId="2" xfId="0" applyNumberFormat="1" applyFont="1" applyFill="1" applyBorder="1" applyAlignment="1">
      <alignment horizontal="center"/>
    </xf>
    <xf numFmtId="165" fontId="1" fillId="18" borderId="2" xfId="0" applyNumberFormat="1" applyFont="1" applyFill="1" applyBorder="1" applyAlignment="1">
      <alignment horizontal="center"/>
    </xf>
    <xf numFmtId="0" fontId="2" fillId="18" borderId="0" xfId="0" applyFont="1" applyFill="1" applyAlignment="1">
      <alignment horizontal="center"/>
    </xf>
    <xf numFmtId="1" fontId="1" fillId="0" borderId="0" xfId="0" applyNumberFormat="1" applyFont="1" applyBorder="1" applyAlignment="1">
      <alignment horizontal="center"/>
    </xf>
    <xf numFmtId="1" fontId="1" fillId="0" borderId="4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center"/>
    </xf>
    <xf numFmtId="0" fontId="3" fillId="2" borderId="29" xfId="0" applyFont="1" applyFill="1" applyBorder="1" applyAlignment="1">
      <alignment horizontal="center"/>
    </xf>
    <xf numFmtId="166" fontId="1" fillId="0" borderId="29" xfId="3" applyNumberFormat="1" applyFont="1" applyBorder="1" applyAlignment="1">
      <alignment horizontal="center"/>
    </xf>
    <xf numFmtId="165" fontId="1" fillId="0" borderId="42" xfId="0" applyNumberFormat="1" applyFont="1" applyBorder="1" applyAlignment="1">
      <alignment horizontal="center"/>
    </xf>
    <xf numFmtId="165" fontId="1" fillId="0" borderId="22" xfId="0" applyNumberFormat="1" applyFont="1" applyBorder="1" applyAlignment="1">
      <alignment horizontal="center"/>
    </xf>
    <xf numFmtId="0" fontId="0" fillId="0" borderId="0" xfId="0" applyBorder="1"/>
    <xf numFmtId="165" fontId="1" fillId="0" borderId="47" xfId="0" applyNumberFormat="1" applyFont="1" applyBorder="1" applyAlignment="1">
      <alignment horizontal="left"/>
    </xf>
    <xf numFmtId="165" fontId="1" fillId="0" borderId="5" xfId="0" applyNumberFormat="1" applyFont="1" applyBorder="1" applyAlignment="1">
      <alignment horizontal="center"/>
    </xf>
    <xf numFmtId="166" fontId="1" fillId="0" borderId="11" xfId="3" applyNumberFormat="1" applyFont="1" applyBorder="1" applyAlignment="1">
      <alignment horizontal="center"/>
    </xf>
    <xf numFmtId="166" fontId="1" fillId="0" borderId="12" xfId="3" applyNumberFormat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165" fontId="1" fillId="0" borderId="43" xfId="0" applyNumberFormat="1" applyFont="1" applyBorder="1" applyAlignment="1">
      <alignment horizontal="center"/>
    </xf>
    <xf numFmtId="165" fontId="1" fillId="19" borderId="2" xfId="0" applyNumberFormat="1" applyFont="1" applyFill="1" applyBorder="1" applyAlignment="1">
      <alignment horizontal="center"/>
    </xf>
    <xf numFmtId="0" fontId="0" fillId="17" borderId="0" xfId="0" applyFill="1"/>
    <xf numFmtId="0" fontId="0" fillId="17" borderId="0" xfId="0" applyFill="1" applyAlignment="1">
      <alignment horizontal="center"/>
    </xf>
    <xf numFmtId="0" fontId="0" fillId="0" borderId="0" xfId="0" applyAlignment="1">
      <alignment horizontal="center"/>
    </xf>
    <xf numFmtId="165" fontId="10" fillId="17" borderId="2" xfId="0" applyNumberFormat="1" applyFont="1" applyFill="1" applyBorder="1" applyAlignment="1">
      <alignment horizontal="center"/>
    </xf>
    <xf numFmtId="165" fontId="1" fillId="20" borderId="2" xfId="0" applyNumberFormat="1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165" fontId="10" fillId="8" borderId="2" xfId="0" applyNumberFormat="1" applyFont="1" applyFill="1" applyBorder="1" applyAlignment="1">
      <alignment horizontal="center"/>
    </xf>
    <xf numFmtId="165" fontId="1" fillId="21" borderId="2" xfId="0" applyNumberFormat="1" applyFont="1" applyFill="1" applyBorder="1" applyAlignment="1">
      <alignment horizontal="center"/>
    </xf>
    <xf numFmtId="0" fontId="1" fillId="21" borderId="9" xfId="0" applyFont="1" applyFill="1" applyBorder="1" applyAlignment="1">
      <alignment horizontal="center"/>
    </xf>
    <xf numFmtId="165" fontId="10" fillId="21" borderId="2" xfId="0" applyNumberFormat="1" applyFont="1" applyFill="1" applyBorder="1" applyAlignment="1">
      <alignment horizontal="center"/>
    </xf>
    <xf numFmtId="165" fontId="14" fillId="22" borderId="2" xfId="0" applyNumberFormat="1" applyFont="1" applyFill="1" applyBorder="1" applyAlignment="1">
      <alignment horizontal="center"/>
    </xf>
    <xf numFmtId="165" fontId="1" fillId="6" borderId="9" xfId="0" applyNumberFormat="1" applyFont="1" applyFill="1" applyBorder="1" applyAlignment="1">
      <alignment horizontal="center"/>
    </xf>
    <xf numFmtId="165" fontId="1" fillId="0" borderId="5" xfId="0" applyNumberFormat="1" applyFont="1" applyFill="1" applyBorder="1" applyAlignment="1">
      <alignment horizontal="center"/>
    </xf>
    <xf numFmtId="165" fontId="1" fillId="3" borderId="48" xfId="0" applyNumberFormat="1" applyFont="1" applyFill="1" applyBorder="1" applyAlignment="1">
      <alignment horizontal="center"/>
    </xf>
    <xf numFmtId="165" fontId="1" fillId="3" borderId="5" xfId="0" applyNumberFormat="1" applyFont="1" applyFill="1" applyBorder="1" applyAlignment="1">
      <alignment horizontal="center"/>
    </xf>
    <xf numFmtId="165" fontId="1" fillId="23" borderId="10" xfId="0" applyNumberFormat="1" applyFont="1" applyFill="1" applyBorder="1" applyAlignment="1">
      <alignment horizontal="center"/>
    </xf>
    <xf numFmtId="165" fontId="1" fillId="23" borderId="2" xfId="0" applyNumberFormat="1" applyFont="1" applyFill="1" applyBorder="1" applyAlignment="1">
      <alignment horizontal="center"/>
    </xf>
    <xf numFmtId="0" fontId="1" fillId="23" borderId="9" xfId="0" applyFont="1" applyFill="1" applyBorder="1" applyAlignment="1">
      <alignment horizontal="center"/>
    </xf>
    <xf numFmtId="165" fontId="1" fillId="5" borderId="10" xfId="0" applyNumberFormat="1" applyFont="1" applyFill="1" applyBorder="1" applyAlignment="1">
      <alignment horizontal="center"/>
    </xf>
    <xf numFmtId="165" fontId="1" fillId="21" borderId="10" xfId="0" applyNumberFormat="1" applyFont="1" applyFill="1" applyBorder="1" applyAlignment="1">
      <alignment horizontal="center"/>
    </xf>
    <xf numFmtId="165" fontId="1" fillId="24" borderId="2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165" fontId="1" fillId="4" borderId="10" xfId="0" applyNumberFormat="1" applyFont="1" applyFill="1" applyBorder="1" applyAlignment="1">
      <alignment horizontal="center"/>
    </xf>
    <xf numFmtId="0" fontId="1" fillId="4" borderId="0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center"/>
    </xf>
    <xf numFmtId="0" fontId="0" fillId="4" borderId="0" xfId="0" applyFill="1"/>
    <xf numFmtId="165" fontId="1" fillId="25" borderId="2" xfId="0" applyNumberFormat="1" applyFont="1" applyFill="1" applyBorder="1" applyAlignment="1">
      <alignment horizontal="center"/>
    </xf>
    <xf numFmtId="166" fontId="1" fillId="0" borderId="0" xfId="3" applyNumberFormat="1" applyFont="1" applyFill="1" applyBorder="1" applyAlignment="1">
      <alignment horizontal="center"/>
    </xf>
    <xf numFmtId="165" fontId="11" fillId="3" borderId="2" xfId="0" applyNumberFormat="1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1" fillId="20" borderId="9" xfId="0" applyFont="1" applyFill="1" applyBorder="1" applyAlignment="1">
      <alignment horizontal="center"/>
    </xf>
    <xf numFmtId="165" fontId="1" fillId="8" borderId="10" xfId="0" applyNumberFormat="1" applyFont="1" applyFill="1" applyBorder="1" applyAlignment="1">
      <alignment horizontal="center"/>
    </xf>
    <xf numFmtId="165" fontId="1" fillId="5" borderId="9" xfId="0" applyNumberFormat="1" applyFont="1" applyFill="1" applyBorder="1" applyAlignment="1">
      <alignment horizontal="center"/>
    </xf>
    <xf numFmtId="165" fontId="1" fillId="26" borderId="2" xfId="0" applyNumberFormat="1" applyFont="1" applyFill="1" applyBorder="1" applyAlignment="1">
      <alignment horizontal="center"/>
    </xf>
    <xf numFmtId="165" fontId="1" fillId="27" borderId="2" xfId="0" applyNumberFormat="1" applyFont="1" applyFill="1" applyBorder="1" applyAlignment="1">
      <alignment horizontal="center"/>
    </xf>
    <xf numFmtId="165" fontId="1" fillId="0" borderId="5" xfId="0" applyNumberFormat="1" applyFont="1" applyBorder="1" applyAlignment="1">
      <alignment horizontal="left"/>
    </xf>
    <xf numFmtId="165" fontId="1" fillId="28" borderId="2" xfId="0" applyNumberFormat="1" applyFont="1" applyFill="1" applyBorder="1" applyAlignment="1">
      <alignment horizontal="center"/>
    </xf>
    <xf numFmtId="9" fontId="1" fillId="5" borderId="2" xfId="97" applyFont="1" applyFill="1" applyBorder="1" applyAlignment="1">
      <alignment horizontal="center"/>
    </xf>
    <xf numFmtId="165" fontId="1" fillId="21" borderId="0" xfId="0" applyNumberFormat="1" applyFont="1" applyFill="1" applyBorder="1" applyAlignment="1">
      <alignment horizontal="center"/>
    </xf>
    <xf numFmtId="165" fontId="1" fillId="21" borderId="34" xfId="0" applyNumberFormat="1" applyFont="1" applyFill="1" applyBorder="1" applyAlignment="1">
      <alignment horizontal="center"/>
    </xf>
    <xf numFmtId="165" fontId="1" fillId="11" borderId="9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65" fontId="1" fillId="29" borderId="2" xfId="0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98">
    <cellStyle name="Lien hypertexte" xfId="1" builtinId="8" hidden="1"/>
    <cellStyle name="Lien hypertexte" xfId="4" builtinId="8" hidden="1"/>
    <cellStyle name="Lien hypertexte" xfId="6" builtinId="8" hidden="1"/>
    <cellStyle name="Lien hypertexte" xfId="8" builtinId="8" hidden="1"/>
    <cellStyle name="Lien hypertexte" xfId="10" builtinId="8" hidden="1"/>
    <cellStyle name="Lien hypertexte" xfId="12" builtinId="8" hidden="1"/>
    <cellStyle name="Lien hypertexte" xfId="14" builtinId="8" hidden="1"/>
    <cellStyle name="Lien hypertexte" xfId="16" builtinId="8" hidden="1"/>
    <cellStyle name="Lien hypertexte" xfId="18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" xfId="37" builtinId="8" hidden="1"/>
    <cellStyle name="Lien hypertexte" xfId="39" builtinId="8" hidden="1"/>
    <cellStyle name="Lien hypertexte" xfId="41" builtinId="8" hidden="1"/>
    <cellStyle name="Lien hypertexte" xfId="43" builtinId="8" hidden="1"/>
    <cellStyle name="Lien hypertexte" xfId="45" builtinId="8" hidden="1"/>
    <cellStyle name="Lien hypertexte" xfId="47" builtinId="8" hidden="1"/>
    <cellStyle name="Lien hypertexte" xfId="49" builtinId="8" hidden="1"/>
    <cellStyle name="Lien hypertexte" xfId="51" builtinId="8" hidden="1"/>
    <cellStyle name="Lien hypertexte" xfId="53" builtinId="8" hidden="1"/>
    <cellStyle name="Lien hypertexte" xfId="55" builtinId="8" hidden="1"/>
    <cellStyle name="Lien hypertexte" xfId="57" builtinId="8" hidden="1"/>
    <cellStyle name="Lien hypertexte" xfId="61" builtinId="8" hidden="1"/>
    <cellStyle name="Lien hypertexte" xfId="91" builtinId="8" hidden="1"/>
    <cellStyle name="Lien hypertexte" xfId="93" builtinId="8" hidden="1"/>
    <cellStyle name="Lien hypertexte" xfId="95" builtinId="8" hidden="1"/>
    <cellStyle name="Lien hypertexte visité" xfId="2" builtinId="9" hidden="1"/>
    <cellStyle name="Lien hypertexte visité" xfId="5" builtinId="9" hidden="1"/>
    <cellStyle name="Lien hypertexte visité" xfId="7" builtinId="9" hidden="1"/>
    <cellStyle name="Lien hypertexte visité" xfId="9" builtinId="9" hidden="1"/>
    <cellStyle name="Lien hypertexte visité" xfId="11" builtinId="9" hidden="1"/>
    <cellStyle name="Lien hypertexte visité" xfId="13" builtinId="9" hidden="1"/>
    <cellStyle name="Lien hypertexte visité" xfId="15" builtinId="9" hidden="1"/>
    <cellStyle name="Lien hypertexte visité" xfId="17" builtinId="9" hidden="1"/>
    <cellStyle name="Lien hypertexte visité" xfId="19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50" builtinId="9" hidden="1"/>
    <cellStyle name="Lien hypertexte visité" xfId="52" builtinId="9" hidden="1"/>
    <cellStyle name="Lien hypertexte visité" xfId="54" builtinId="9" hidden="1"/>
    <cellStyle name="Lien hypertexte visité" xfId="56" builtinId="9" hidden="1"/>
    <cellStyle name="Lien hypertexte visité" xfId="58" builtinId="9" hidden="1"/>
    <cellStyle name="Lien hypertexte visité" xfId="62" builtinId="9" hidden="1"/>
    <cellStyle name="Lien hypertexte visité" xfId="92" builtinId="9" hidden="1"/>
    <cellStyle name="Lien hypertexte visité" xfId="94" builtinId="9" hidden="1"/>
    <cellStyle name="Lien hypertexte visité" xfId="96" builtinId="9" hidden="1"/>
    <cellStyle name="Milliers" xfId="3" builtinId="3"/>
    <cellStyle name="Milliers 2" xfId="20"/>
    <cellStyle name="Milliers 2 2" xfId="60"/>
    <cellStyle name="Milliers 2 2 2" xfId="66"/>
    <cellStyle name="Milliers 2 2 2 2" xfId="74"/>
    <cellStyle name="Milliers 2 2 2 2 2" xfId="90"/>
    <cellStyle name="Milliers 2 2 2 3" xfId="82"/>
    <cellStyle name="Milliers 2 2 3" xfId="70"/>
    <cellStyle name="Milliers 2 2 3 2" xfId="86"/>
    <cellStyle name="Milliers 2 2 4" xfId="78"/>
    <cellStyle name="Milliers 2 3" xfId="64"/>
    <cellStyle name="Milliers 2 3 2" xfId="72"/>
    <cellStyle name="Milliers 2 3 2 2" xfId="88"/>
    <cellStyle name="Milliers 2 3 3" xfId="80"/>
    <cellStyle name="Milliers 2 4" xfId="68"/>
    <cellStyle name="Milliers 2 4 2" xfId="84"/>
    <cellStyle name="Milliers 2 5" xfId="76"/>
    <cellStyle name="Milliers 3" xfId="59"/>
    <cellStyle name="Milliers 3 2" xfId="65"/>
    <cellStyle name="Milliers 3 2 2" xfId="73"/>
    <cellStyle name="Milliers 3 2 2 2" xfId="89"/>
    <cellStyle name="Milliers 3 2 3" xfId="81"/>
    <cellStyle name="Milliers 3 3" xfId="69"/>
    <cellStyle name="Milliers 3 3 2" xfId="85"/>
    <cellStyle name="Milliers 3 4" xfId="77"/>
    <cellStyle name="Milliers 4" xfId="63"/>
    <cellStyle name="Milliers 4 2" xfId="71"/>
    <cellStyle name="Milliers 4 2 2" xfId="87"/>
    <cellStyle name="Milliers 4 3" xfId="79"/>
    <cellStyle name="Milliers 5" xfId="67"/>
    <cellStyle name="Milliers 5 2" xfId="83"/>
    <cellStyle name="Milliers 6" xfId="75"/>
    <cellStyle name="Normal" xfId="0" builtinId="0"/>
    <cellStyle name="Pourcentage" xfId="97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048576"/>
  <sheetViews>
    <sheetView tabSelected="1" zoomScale="108" zoomScaleNormal="80" zoomScalePageLayoutView="73" workbookViewId="0">
      <pane xSplit="1" ySplit="2" topLeftCell="Q159" activePane="bottomRight" state="frozen"/>
      <selection pane="topRight" activeCell="B1" sqref="B1"/>
      <selection pane="bottomLeft" activeCell="A3" sqref="A3"/>
      <selection pane="bottomRight" activeCell="T167" sqref="T167"/>
    </sheetView>
  </sheetViews>
  <sheetFormatPr baseColWidth="10" defaultRowHeight="15" x14ac:dyDescent="0.25"/>
  <cols>
    <col min="1" max="1" width="52.85546875" bestFit="1" customWidth="1"/>
    <col min="2" max="2" width="19.140625" bestFit="1" customWidth="1"/>
    <col min="3" max="3" width="32.42578125" customWidth="1"/>
    <col min="4" max="4" width="29.42578125" bestFit="1" customWidth="1"/>
    <col min="5" max="5" width="65" bestFit="1" customWidth="1"/>
    <col min="6" max="6" width="47.42578125" bestFit="1" customWidth="1"/>
    <col min="7" max="7" width="53.42578125" bestFit="1" customWidth="1"/>
    <col min="8" max="8" width="24.28515625" customWidth="1"/>
    <col min="9" max="9" width="38.42578125" bestFit="1" customWidth="1"/>
    <col min="10" max="10" width="54.42578125" bestFit="1" customWidth="1"/>
    <col min="11" max="11" width="72" bestFit="1" customWidth="1"/>
    <col min="12" max="12" width="48.42578125" bestFit="1" customWidth="1"/>
    <col min="13" max="13" width="55.42578125" bestFit="1" customWidth="1"/>
    <col min="14" max="14" width="22.42578125" bestFit="1" customWidth="1"/>
    <col min="15" max="15" width="24.42578125" bestFit="1" customWidth="1"/>
    <col min="16" max="16" width="25.140625" customWidth="1"/>
    <col min="17" max="17" width="27.42578125" customWidth="1"/>
    <col min="18" max="18" width="17.85546875" bestFit="1" customWidth="1"/>
    <col min="19" max="19" width="18.140625" bestFit="1" customWidth="1"/>
    <col min="20" max="20" width="40.42578125" bestFit="1" customWidth="1"/>
    <col min="21" max="21" width="43" bestFit="1" customWidth="1"/>
    <col min="22" max="22" width="7.42578125" bestFit="1" customWidth="1"/>
    <col min="23" max="23" width="14" bestFit="1" customWidth="1"/>
    <col min="24" max="24" width="13.85546875" bestFit="1" customWidth="1"/>
    <col min="25" max="25" width="16.42578125" bestFit="1" customWidth="1"/>
    <col min="26" max="26" width="18.42578125" bestFit="1" customWidth="1"/>
    <col min="27" max="27" width="14" bestFit="1" customWidth="1"/>
    <col min="28" max="28" width="17.42578125" bestFit="1" customWidth="1"/>
    <col min="29" max="31" width="17.42578125" customWidth="1"/>
    <col min="32" max="32" width="16.42578125" bestFit="1" customWidth="1"/>
    <col min="33" max="33" width="14.42578125" bestFit="1" customWidth="1"/>
    <col min="34" max="34" width="15.42578125" bestFit="1" customWidth="1"/>
    <col min="35" max="35" width="13.42578125" bestFit="1" customWidth="1"/>
  </cols>
  <sheetData>
    <row r="1" spans="1:56" ht="15.75" thickBot="1" x14ac:dyDescent="0.3">
      <c r="A1" s="54"/>
      <c r="B1" s="256" t="s">
        <v>14</v>
      </c>
      <c r="C1" s="257"/>
      <c r="D1" s="256" t="s">
        <v>15</v>
      </c>
      <c r="E1" s="258"/>
      <c r="F1" s="2" t="s">
        <v>11</v>
      </c>
      <c r="G1" s="2" t="s">
        <v>21</v>
      </c>
      <c r="H1" s="2"/>
      <c r="I1" s="2" t="s">
        <v>22</v>
      </c>
      <c r="J1" s="2"/>
      <c r="K1" s="2"/>
      <c r="L1" s="259" t="s">
        <v>2</v>
      </c>
      <c r="M1" s="260"/>
      <c r="N1" s="81" t="s">
        <v>17</v>
      </c>
      <c r="O1" s="82"/>
      <c r="P1" s="82"/>
      <c r="Q1" s="82"/>
      <c r="R1" s="83"/>
      <c r="S1" s="3" t="s">
        <v>87</v>
      </c>
      <c r="T1" s="261" t="s">
        <v>7</v>
      </c>
      <c r="U1" s="263" t="s">
        <v>19</v>
      </c>
      <c r="V1" s="142"/>
      <c r="W1" s="1"/>
      <c r="X1" s="59"/>
      <c r="Y1" s="1"/>
      <c r="Z1" s="60"/>
      <c r="AA1" s="1"/>
      <c r="AB1" s="1"/>
      <c r="AC1" s="1"/>
      <c r="AD1" s="1"/>
      <c r="AE1" s="1"/>
      <c r="AF1" s="1"/>
      <c r="AG1" s="61"/>
      <c r="AH1" s="1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</row>
    <row r="2" spans="1:56" ht="15.75" thickBot="1" x14ac:dyDescent="0.3">
      <c r="A2" s="4" t="s">
        <v>13</v>
      </c>
      <c r="B2" s="4" t="s">
        <v>3</v>
      </c>
      <c r="C2" s="4" t="s">
        <v>4</v>
      </c>
      <c r="D2" s="4" t="s">
        <v>3</v>
      </c>
      <c r="E2" s="5" t="s">
        <v>4</v>
      </c>
      <c r="F2" s="4" t="s">
        <v>29</v>
      </c>
      <c r="G2" s="2" t="s">
        <v>90</v>
      </c>
      <c r="H2" s="6" t="s">
        <v>27</v>
      </c>
      <c r="I2" s="2"/>
      <c r="J2" s="163" t="s">
        <v>25</v>
      </c>
      <c r="K2" s="4" t="s">
        <v>26</v>
      </c>
      <c r="L2" s="18" t="s">
        <v>5</v>
      </c>
      <c r="M2" s="18" t="s">
        <v>6</v>
      </c>
      <c r="N2" s="80" t="s">
        <v>45</v>
      </c>
      <c r="O2" s="80" t="s">
        <v>46</v>
      </c>
      <c r="P2" s="80" t="s">
        <v>286</v>
      </c>
      <c r="Q2" s="80" t="s">
        <v>287</v>
      </c>
      <c r="R2" s="80" t="s">
        <v>0</v>
      </c>
      <c r="S2" s="2"/>
      <c r="T2" s="262"/>
      <c r="U2" s="264"/>
      <c r="V2" s="47" t="s">
        <v>18</v>
      </c>
      <c r="W2" s="62" t="s">
        <v>34</v>
      </c>
      <c r="X2" s="62" t="s">
        <v>48</v>
      </c>
      <c r="Y2" s="61" t="s">
        <v>35</v>
      </c>
      <c r="Z2" s="61" t="s">
        <v>30</v>
      </c>
      <c r="AA2" s="40" t="s">
        <v>1</v>
      </c>
      <c r="AB2" s="157" t="s">
        <v>40</v>
      </c>
      <c r="AC2" s="158" t="s">
        <v>78</v>
      </c>
      <c r="AD2" s="158" t="s">
        <v>224</v>
      </c>
      <c r="AE2" s="158" t="s">
        <v>135</v>
      </c>
      <c r="AF2" s="61" t="s">
        <v>10</v>
      </c>
      <c r="AG2" s="61" t="s">
        <v>9</v>
      </c>
      <c r="AH2" s="61" t="s">
        <v>33</v>
      </c>
      <c r="AI2" s="61" t="s">
        <v>20</v>
      </c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</row>
    <row r="3" spans="1:56" s="1" customFormat="1" x14ac:dyDescent="0.25">
      <c r="A3" s="104">
        <v>43549</v>
      </c>
      <c r="B3" s="185" t="s">
        <v>9</v>
      </c>
      <c r="C3" s="104" t="s">
        <v>40</v>
      </c>
      <c r="D3" s="104" t="s">
        <v>55</v>
      </c>
      <c r="E3" s="104" t="s">
        <v>50</v>
      </c>
      <c r="F3" s="130" t="s">
        <v>49</v>
      </c>
      <c r="G3" s="104"/>
      <c r="H3" s="104"/>
      <c r="I3" s="104"/>
      <c r="J3" s="104" t="s">
        <v>30</v>
      </c>
      <c r="K3" s="104" t="s">
        <v>10</v>
      </c>
      <c r="L3" s="104" t="s">
        <v>62</v>
      </c>
      <c r="M3" s="104" t="s">
        <v>82</v>
      </c>
      <c r="N3" s="104" t="s">
        <v>48</v>
      </c>
      <c r="O3" s="104"/>
      <c r="P3" s="104"/>
      <c r="Q3" s="104"/>
      <c r="R3" s="104" t="s">
        <v>10</v>
      </c>
      <c r="S3" s="104"/>
      <c r="T3" s="210"/>
      <c r="U3" s="38"/>
      <c r="V3" s="190"/>
      <c r="W3" s="186">
        <f>COUNTIF($A3:$M3,"*raulic*")</f>
        <v>1</v>
      </c>
      <c r="X3" s="36">
        <f>COUNTIF($A3:$M3,"*tucoulet*")</f>
        <v>1</v>
      </c>
      <c r="Y3" s="36">
        <f>COUNTIF($A3:$M3,"*Pouillevet*")</f>
        <v>1</v>
      </c>
      <c r="Z3" s="187"/>
      <c r="AA3" s="36">
        <f>COUNTIF($A3:$M3,"*lamglait*")</f>
        <v>1</v>
      </c>
      <c r="AB3" s="36">
        <f>COUNTIF($A3:$M3,"*béland*")</f>
        <v>1</v>
      </c>
      <c r="AC3" s="27"/>
      <c r="AD3" s="27"/>
      <c r="AE3" s="27"/>
      <c r="AF3" s="36">
        <f>COUNTIF($A3:$M3,"*summa*")</f>
        <v>1</v>
      </c>
      <c r="AG3" s="36">
        <f>COUNTIF($A3:$M3,"*grosset*")</f>
        <v>1</v>
      </c>
      <c r="AL3" s="1" t="str">
        <f t="shared" ref="AL3:AL9" si="0">B3&amp;C3</f>
        <v>Guy FitzgeraldMarion Jalenques</v>
      </c>
    </row>
    <row r="4" spans="1:56" s="1" customFormat="1" x14ac:dyDescent="0.25">
      <c r="A4" s="104">
        <v>43550</v>
      </c>
      <c r="B4" s="185" t="s">
        <v>9</v>
      </c>
      <c r="C4" s="104" t="s">
        <v>40</v>
      </c>
      <c r="D4" s="104" t="s">
        <v>20</v>
      </c>
      <c r="E4" s="104" t="s">
        <v>50</v>
      </c>
      <c r="F4" s="130" t="s">
        <v>49</v>
      </c>
      <c r="G4" s="104" t="s">
        <v>41</v>
      </c>
      <c r="H4" s="104"/>
      <c r="I4" s="104"/>
      <c r="J4" s="104"/>
      <c r="K4" s="104" t="s">
        <v>10</v>
      </c>
      <c r="L4" s="104" t="s">
        <v>62</v>
      </c>
      <c r="M4" s="104" t="s">
        <v>82</v>
      </c>
      <c r="N4" s="104" t="s">
        <v>34</v>
      </c>
      <c r="O4" s="104"/>
      <c r="P4" s="104"/>
      <c r="Q4" s="104"/>
      <c r="R4" s="104" t="s">
        <v>10</v>
      </c>
      <c r="S4" s="104"/>
      <c r="T4" s="210"/>
      <c r="U4" s="38"/>
      <c r="V4" s="190"/>
      <c r="W4" s="186">
        <f>COUNTIF($A4:$M4,"*raulic*")</f>
        <v>1</v>
      </c>
      <c r="X4" s="36">
        <f>COUNTIF($A4:$M4,"*tucoulet*")</f>
        <v>1</v>
      </c>
      <c r="Y4" s="36">
        <f>COUNTIF($A4:$M4,"*Pouillevet*")</f>
        <v>1</v>
      </c>
      <c r="Z4" s="187"/>
      <c r="AA4" s="36">
        <f>COUNTIF($A4:$M4,"*lamglait*")</f>
        <v>1</v>
      </c>
      <c r="AB4" s="36">
        <f>COUNTIF($A4:$M4,"*béland*")</f>
        <v>1</v>
      </c>
      <c r="AC4" s="27"/>
      <c r="AD4" s="27"/>
      <c r="AE4" s="27"/>
      <c r="AF4" s="36">
        <f>COUNTIF($A4:$M4,"*summa*")</f>
        <v>1</v>
      </c>
      <c r="AG4" s="36">
        <f>COUNTIF($A4:$M4,"*grosset*")</f>
        <v>1</v>
      </c>
      <c r="AL4" s="1" t="str">
        <f t="shared" si="0"/>
        <v>Guy FitzgeraldMarion Jalenques</v>
      </c>
    </row>
    <row r="5" spans="1:56" s="1" customFormat="1" x14ac:dyDescent="0.25">
      <c r="A5" s="104">
        <v>43551</v>
      </c>
      <c r="B5" s="185" t="s">
        <v>9</v>
      </c>
      <c r="C5" s="104" t="s">
        <v>40</v>
      </c>
      <c r="D5" s="104" t="s">
        <v>55</v>
      </c>
      <c r="E5" s="104" t="s">
        <v>50</v>
      </c>
      <c r="F5" s="130" t="s">
        <v>49</v>
      </c>
      <c r="G5" s="104"/>
      <c r="H5" s="104"/>
      <c r="I5" s="104"/>
      <c r="J5" s="104"/>
      <c r="K5" s="104" t="s">
        <v>66</v>
      </c>
      <c r="L5" s="104" t="s">
        <v>62</v>
      </c>
      <c r="M5" s="104" t="s">
        <v>82</v>
      </c>
      <c r="N5" s="133" t="s">
        <v>30</v>
      </c>
      <c r="O5" s="104"/>
      <c r="P5" s="104"/>
      <c r="Q5" s="104"/>
      <c r="R5" s="104" t="s">
        <v>10</v>
      </c>
      <c r="S5" s="104"/>
      <c r="T5" s="210"/>
      <c r="U5" s="38"/>
      <c r="V5" s="190"/>
      <c r="W5" s="186">
        <f>COUNTIF($A5:$M5,"*raulic*")</f>
        <v>1</v>
      </c>
      <c r="X5" s="36">
        <f>COUNTIF($A5:$M5,"*tucoulet*")</f>
        <v>1</v>
      </c>
      <c r="Y5" s="36">
        <f>COUNTIF($A5:$M5,"*Pouillevet*")</f>
        <v>1</v>
      </c>
      <c r="Z5" s="187"/>
      <c r="AA5" s="36">
        <f>COUNTIF($A5:$M5,"*lamglait*")</f>
        <v>1</v>
      </c>
      <c r="AB5" s="36">
        <f>COUNTIF($A5:$M5,"*béland*")</f>
        <v>1</v>
      </c>
      <c r="AC5" s="27"/>
      <c r="AD5" s="27"/>
      <c r="AE5" s="27"/>
      <c r="AF5" s="36">
        <f>COUNTIF($A5:$M5,"*summa*")</f>
        <v>1</v>
      </c>
      <c r="AG5" s="36">
        <f>COUNTIF($A5:$M5,"*grosset*")</f>
        <v>1</v>
      </c>
      <c r="AL5" s="1" t="str">
        <f t="shared" si="0"/>
        <v>Guy FitzgeraldMarion Jalenques</v>
      </c>
    </row>
    <row r="6" spans="1:56" s="1" customFormat="1" x14ac:dyDescent="0.25">
      <c r="A6" s="104">
        <v>43552</v>
      </c>
      <c r="B6" s="185" t="s">
        <v>9</v>
      </c>
      <c r="C6" s="130" t="s">
        <v>34</v>
      </c>
      <c r="D6" s="104" t="s">
        <v>55</v>
      </c>
      <c r="E6" s="104" t="s">
        <v>50</v>
      </c>
      <c r="F6" s="130"/>
      <c r="G6" s="104"/>
      <c r="H6" s="104"/>
      <c r="I6" s="104" t="s">
        <v>40</v>
      </c>
      <c r="J6" s="104"/>
      <c r="K6" s="104" t="s">
        <v>68</v>
      </c>
      <c r="L6" s="104" t="s">
        <v>62</v>
      </c>
      <c r="M6" s="104" t="s">
        <v>82</v>
      </c>
      <c r="N6" s="104" t="s">
        <v>35</v>
      </c>
      <c r="O6" s="104"/>
      <c r="P6" s="104"/>
      <c r="Q6" s="104"/>
      <c r="R6" s="104" t="s">
        <v>10</v>
      </c>
      <c r="S6" s="104"/>
      <c r="T6" s="210"/>
      <c r="U6" s="38"/>
      <c r="V6" s="190"/>
      <c r="W6" s="186">
        <f>COUNTIF($A6:$M6,"*raulic*")</f>
        <v>1</v>
      </c>
      <c r="X6" s="36">
        <f>COUNTIF($A6:$M6,"*tucoulet*")</f>
        <v>1</v>
      </c>
      <c r="Y6" s="36">
        <f>COUNTIF($A6:$M6,"*Pouillevet*")</f>
        <v>1</v>
      </c>
      <c r="Z6" s="187"/>
      <c r="AA6" s="36">
        <f>COUNTIF($A6:$M6,"*lamglait*")</f>
        <v>1</v>
      </c>
      <c r="AB6" s="36">
        <f>COUNTIF($A6:$M6,"*béland*")</f>
        <v>1</v>
      </c>
      <c r="AC6" s="27"/>
      <c r="AD6" s="27"/>
      <c r="AE6" s="27"/>
      <c r="AF6" s="36">
        <f>COUNTIF($A6:$M6,"*summa*")</f>
        <v>1</v>
      </c>
      <c r="AG6" s="36">
        <f>COUNTIF($A6:$M6,"*grosset*")</f>
        <v>1</v>
      </c>
      <c r="AL6" s="1" t="str">
        <f t="shared" si="0"/>
        <v>Guy FitzgeraldJuliette Raulic</v>
      </c>
    </row>
    <row r="7" spans="1:56" s="1" customFormat="1" x14ac:dyDescent="0.25">
      <c r="A7" s="104">
        <v>43553</v>
      </c>
      <c r="B7" s="185" t="s">
        <v>9</v>
      </c>
      <c r="C7" s="104" t="s">
        <v>40</v>
      </c>
      <c r="D7" s="36" t="s">
        <v>16</v>
      </c>
      <c r="E7" s="104" t="s">
        <v>50</v>
      </c>
      <c r="F7" s="130" t="s">
        <v>1</v>
      </c>
      <c r="G7" s="188" t="s">
        <v>65</v>
      </c>
      <c r="H7" s="104"/>
      <c r="I7" s="188" t="s">
        <v>33</v>
      </c>
      <c r="J7" s="104"/>
      <c r="K7" s="104" t="s">
        <v>30</v>
      </c>
      <c r="L7" s="104" t="s">
        <v>62</v>
      </c>
      <c r="M7" s="104" t="s">
        <v>82</v>
      </c>
      <c r="N7" s="104" t="s">
        <v>48</v>
      </c>
      <c r="O7" s="104"/>
      <c r="P7" s="104"/>
      <c r="Q7" s="104"/>
      <c r="R7" s="99" t="s">
        <v>20</v>
      </c>
      <c r="S7" s="189"/>
      <c r="T7" s="211"/>
      <c r="U7" s="38"/>
      <c r="V7" s="190"/>
      <c r="W7" s="186">
        <f>COUNTIF($A7:$M7,"*raulic*")</f>
        <v>1</v>
      </c>
      <c r="X7" s="36">
        <f>COUNTIF($A7:$M7,"*tucoulet*")</f>
        <v>1</v>
      </c>
      <c r="Y7" s="36">
        <f>COUNTIF($A7:$M7,"*Pouillevet*")</f>
        <v>1</v>
      </c>
      <c r="Z7" s="187"/>
      <c r="AA7" s="36">
        <f>COUNTIF($A7:$M7,"*lamglait*")</f>
        <v>1</v>
      </c>
      <c r="AB7" s="36">
        <f>COUNTIF($A7:$M7,"*béland*")</f>
        <v>1</v>
      </c>
      <c r="AC7" s="27"/>
      <c r="AD7" s="27"/>
      <c r="AE7" s="27"/>
      <c r="AF7" s="36">
        <f>COUNTIF($A7:$M7,"*summa*")</f>
        <v>1</v>
      </c>
      <c r="AG7" s="36">
        <f>COUNTIF($A7:$M7,"*grosset*")</f>
        <v>1</v>
      </c>
      <c r="AL7" s="1" t="str">
        <f t="shared" si="0"/>
        <v>Guy FitzgeraldMarion Jalenques</v>
      </c>
    </row>
    <row r="8" spans="1:56" s="70" customFormat="1" x14ac:dyDescent="0.25">
      <c r="A8" s="92">
        <v>43554</v>
      </c>
      <c r="B8" s="92"/>
      <c r="C8" s="92"/>
      <c r="D8" s="92"/>
      <c r="E8" s="92"/>
      <c r="F8" s="92"/>
      <c r="G8" s="92"/>
      <c r="H8" s="92"/>
      <c r="I8" s="92"/>
      <c r="J8" s="92"/>
      <c r="K8" s="71"/>
      <c r="L8" s="92" t="s">
        <v>62</v>
      </c>
      <c r="M8" s="98" t="s">
        <v>82</v>
      </c>
      <c r="N8" s="92"/>
      <c r="O8" s="92"/>
      <c r="P8" s="92" t="s">
        <v>48</v>
      </c>
      <c r="Q8" s="92" t="s">
        <v>30</v>
      </c>
      <c r="R8" s="99" t="s">
        <v>20</v>
      </c>
      <c r="S8" s="92"/>
      <c r="T8" s="92"/>
      <c r="U8" s="190"/>
      <c r="V8" s="190"/>
      <c r="W8" s="191"/>
      <c r="X8" s="191"/>
      <c r="Y8" s="191"/>
      <c r="Z8" s="191"/>
      <c r="AA8" s="191"/>
      <c r="AB8" s="191"/>
      <c r="AC8" s="27"/>
      <c r="AD8" s="27"/>
      <c r="AE8" s="27"/>
      <c r="AF8" s="27"/>
      <c r="AG8" s="27"/>
      <c r="AL8" s="1" t="str">
        <f t="shared" si="0"/>
        <v/>
      </c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s="70" customFormat="1" x14ac:dyDescent="0.25">
      <c r="A9" s="92">
        <v>43555</v>
      </c>
      <c r="B9" s="92"/>
      <c r="C9" s="92"/>
      <c r="D9" s="92"/>
      <c r="E9" s="92"/>
      <c r="F9" s="92"/>
      <c r="G9" s="92"/>
      <c r="H9" s="92"/>
      <c r="I9" s="92"/>
      <c r="J9" s="92"/>
      <c r="K9" s="71"/>
      <c r="L9" s="92" t="s">
        <v>62</v>
      </c>
      <c r="M9" s="98" t="s">
        <v>82</v>
      </c>
      <c r="N9" s="92"/>
      <c r="O9" s="92"/>
      <c r="P9" s="92" t="s">
        <v>48</v>
      </c>
      <c r="Q9" s="92" t="s">
        <v>30</v>
      </c>
      <c r="R9" s="99" t="s">
        <v>20</v>
      </c>
      <c r="S9" s="92"/>
      <c r="T9" s="92"/>
      <c r="U9" s="190"/>
      <c r="V9" s="190"/>
      <c r="W9" s="191"/>
      <c r="X9" s="191"/>
      <c r="Y9" s="191"/>
      <c r="Z9" s="191"/>
      <c r="AA9" s="191"/>
      <c r="AB9" s="191"/>
      <c r="AC9" s="27"/>
      <c r="AD9" s="27"/>
      <c r="AE9" s="27"/>
      <c r="AF9" s="27"/>
      <c r="AG9" s="27"/>
      <c r="AL9" s="1" t="str">
        <f t="shared" si="0"/>
        <v/>
      </c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</row>
    <row r="10" spans="1:56" x14ac:dyDescent="0.25">
      <c r="A10" s="93">
        <v>43556</v>
      </c>
      <c r="B10" s="72" t="s">
        <v>9</v>
      </c>
      <c r="C10" s="75" t="s">
        <v>34</v>
      </c>
      <c r="D10" s="93" t="s">
        <v>154</v>
      </c>
      <c r="E10" s="93" t="s">
        <v>50</v>
      </c>
      <c r="F10" s="75" t="s">
        <v>1</v>
      </c>
      <c r="G10" s="93"/>
      <c r="H10" s="93"/>
      <c r="I10" s="93" t="s">
        <v>30</v>
      </c>
      <c r="J10" s="73"/>
      <c r="K10" s="145" t="s">
        <v>206</v>
      </c>
      <c r="L10" s="104" t="s">
        <v>62</v>
      </c>
      <c r="M10" s="104" t="s">
        <v>83</v>
      </c>
      <c r="N10" s="192" t="s">
        <v>34</v>
      </c>
      <c r="O10" s="104"/>
      <c r="P10" s="104"/>
      <c r="Q10" s="104"/>
      <c r="R10" s="132" t="s">
        <v>20</v>
      </c>
      <c r="S10" s="143"/>
      <c r="T10" s="73"/>
      <c r="U10" s="93"/>
      <c r="V10" s="34"/>
      <c r="W10" s="94">
        <f>COUNTIF($A10:$M10,"*raulic*")</f>
        <v>1</v>
      </c>
      <c r="X10" s="95">
        <f>COUNTIF($A10:$M10,"*tucoulet*")</f>
        <v>1</v>
      </c>
      <c r="Y10" s="95">
        <f>COUNTIF($A10:$M10,"*Pouillevet*")</f>
        <v>1</v>
      </c>
      <c r="Z10" s="95">
        <f>COUNTIF($A10:$M10,"*lamglait*")</f>
        <v>1</v>
      </c>
      <c r="AA10" s="95">
        <f>COUNTIF($A10:$M10,"*béland*")</f>
        <v>1</v>
      </c>
      <c r="AB10" s="95">
        <f>COUNTIF($A10:$M10,"*jalenques*")</f>
        <v>1</v>
      </c>
      <c r="AC10" s="27"/>
      <c r="AD10" s="27"/>
      <c r="AE10" s="27"/>
      <c r="AF10" s="150">
        <f>COUNTIF($A10:$M10,"*langlois*")</f>
        <v>0</v>
      </c>
      <c r="AG10" s="95">
        <f>COUNTIF($A10:$M10,"*fitz*")</f>
        <v>1</v>
      </c>
      <c r="AH10" s="95">
        <f>COUNTIF($A10:$M10,"*summa*")</f>
        <v>1</v>
      </c>
      <c r="AI10" s="95">
        <f>COUNTIF($A10:$M10,"*grosset*")</f>
        <v>1</v>
      </c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</row>
    <row r="11" spans="1:56" x14ac:dyDescent="0.25">
      <c r="A11" s="93">
        <v>43557</v>
      </c>
      <c r="B11" s="72" t="s">
        <v>9</v>
      </c>
      <c r="C11" s="75" t="s">
        <v>34</v>
      </c>
      <c r="D11" s="93" t="s">
        <v>10</v>
      </c>
      <c r="E11" s="93" t="s">
        <v>50</v>
      </c>
      <c r="F11" s="75" t="s">
        <v>1</v>
      </c>
      <c r="G11" s="93" t="s">
        <v>30</v>
      </c>
      <c r="H11" s="93"/>
      <c r="I11" s="93" t="s">
        <v>20</v>
      </c>
      <c r="J11" s="73"/>
      <c r="K11" s="145" t="s">
        <v>206</v>
      </c>
      <c r="L11" s="104" t="s">
        <v>62</v>
      </c>
      <c r="M11" s="104" t="s">
        <v>83</v>
      </c>
      <c r="N11" s="133" t="s">
        <v>34</v>
      </c>
      <c r="O11" s="104"/>
      <c r="P11" s="104"/>
      <c r="Q11" s="104"/>
      <c r="R11" s="132" t="s">
        <v>20</v>
      </c>
      <c r="S11" s="143"/>
      <c r="T11" s="73"/>
      <c r="U11" s="93"/>
      <c r="V11" s="34"/>
      <c r="W11" s="94">
        <f>COUNTIF($A11:$M11,"*raulic*")</f>
        <v>1</v>
      </c>
      <c r="X11" s="95">
        <f>COUNTIF($A11:$M11,"*tucoulet*")</f>
        <v>1</v>
      </c>
      <c r="Y11" s="95">
        <f>COUNTIF($A11:$M11,"*Pouillevet*")</f>
        <v>1</v>
      </c>
      <c r="Z11" s="95">
        <f>COUNTIF($A11:$M11,"*lamglait*")</f>
        <v>1</v>
      </c>
      <c r="AA11" s="95">
        <f>COUNTIF($A11:$M11,"*béland*")</f>
        <v>1</v>
      </c>
      <c r="AB11" s="95">
        <f>COUNTIF($A11:$M11,"*jalenques*")</f>
        <v>1</v>
      </c>
      <c r="AC11" s="27"/>
      <c r="AD11" s="27"/>
      <c r="AE11" s="27"/>
      <c r="AF11" s="95">
        <f>COUNTIF($A11:$M11,"*langlois*")</f>
        <v>1</v>
      </c>
      <c r="AG11" s="95">
        <f>COUNTIF($A11:$M11,"*fitz*")</f>
        <v>1</v>
      </c>
      <c r="AH11" s="95">
        <f>COUNTIF($A11:$M11,"*summa*")</f>
        <v>1</v>
      </c>
      <c r="AI11" s="95">
        <f>COUNTIF($A11:$M11,"*grosset*")</f>
        <v>1</v>
      </c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</row>
    <row r="12" spans="1:56" x14ac:dyDescent="0.25">
      <c r="A12" s="93">
        <v>43558</v>
      </c>
      <c r="B12" s="72" t="s">
        <v>9</v>
      </c>
      <c r="C12" s="75" t="s">
        <v>34</v>
      </c>
      <c r="D12" s="93" t="s">
        <v>37</v>
      </c>
      <c r="E12" s="93" t="s">
        <v>50</v>
      </c>
      <c r="F12" s="75" t="s">
        <v>1</v>
      </c>
      <c r="G12" s="93"/>
      <c r="H12" s="93"/>
      <c r="I12" s="93" t="s">
        <v>30</v>
      </c>
      <c r="J12" s="73" t="s">
        <v>33</v>
      </c>
      <c r="K12" s="93" t="s">
        <v>40</v>
      </c>
      <c r="L12" s="104" t="s">
        <v>62</v>
      </c>
      <c r="M12" s="104" t="s">
        <v>83</v>
      </c>
      <c r="N12" s="104" t="s">
        <v>30</v>
      </c>
      <c r="O12" s="104"/>
      <c r="P12" s="104"/>
      <c r="Q12" s="104"/>
      <c r="R12" s="132" t="s">
        <v>20</v>
      </c>
      <c r="S12" s="143"/>
      <c r="T12" s="73"/>
      <c r="U12" s="93"/>
      <c r="V12" s="34"/>
      <c r="W12" s="94">
        <f>COUNTIF($A12:$M12,"*raulic*")</f>
        <v>1</v>
      </c>
      <c r="X12" s="95">
        <f>COUNTIF($A12:$M12,"*tucoulet*")</f>
        <v>1</v>
      </c>
      <c r="Y12" s="95">
        <f>COUNTIF($A12:$M12,"*Pouillevet*")</f>
        <v>1</v>
      </c>
      <c r="Z12" s="95">
        <f>COUNTIF($A12:$M12,"*lamglait*")</f>
        <v>1</v>
      </c>
      <c r="AA12" s="95">
        <f>COUNTIF($A12:$M12,"*béland*")</f>
        <v>1</v>
      </c>
      <c r="AB12" s="95">
        <f>COUNTIF($A12:$M12,"*jalenques*")</f>
        <v>1</v>
      </c>
      <c r="AC12" s="27"/>
      <c r="AD12" s="27"/>
      <c r="AE12" s="27"/>
      <c r="AF12" s="95">
        <f>COUNTIF($A12:$M12,"*langlois*")</f>
        <v>1</v>
      </c>
      <c r="AG12" s="95">
        <f>COUNTIF($A12:$M12,"*fitz*")</f>
        <v>1</v>
      </c>
      <c r="AH12" s="95">
        <f>COUNTIF($A12:$M12,"*summa*")</f>
        <v>1</v>
      </c>
      <c r="AI12" s="95">
        <f>COUNTIF($A12:$M12,"*grosset*")</f>
        <v>1</v>
      </c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</row>
    <row r="13" spans="1:56" x14ac:dyDescent="0.25">
      <c r="A13" s="93">
        <v>43559</v>
      </c>
      <c r="B13" s="72" t="s">
        <v>9</v>
      </c>
      <c r="C13" s="75" t="s">
        <v>34</v>
      </c>
      <c r="D13" s="93" t="s">
        <v>37</v>
      </c>
      <c r="E13" s="93" t="s">
        <v>50</v>
      </c>
      <c r="F13" s="75"/>
      <c r="G13" s="93"/>
      <c r="H13" s="93"/>
      <c r="I13" s="93" t="s">
        <v>30</v>
      </c>
      <c r="J13" s="73" t="s">
        <v>33</v>
      </c>
      <c r="K13" s="72" t="s">
        <v>42</v>
      </c>
      <c r="L13" s="104" t="s">
        <v>62</v>
      </c>
      <c r="M13" s="104" t="s">
        <v>83</v>
      </c>
      <c r="N13" s="104" t="s">
        <v>48</v>
      </c>
      <c r="O13" s="104"/>
      <c r="P13" s="104"/>
      <c r="Q13" s="104"/>
      <c r="R13" s="132" t="s">
        <v>20</v>
      </c>
      <c r="S13" s="143"/>
      <c r="T13" s="73"/>
      <c r="U13" s="93"/>
      <c r="V13" s="34"/>
      <c r="W13" s="94">
        <f>COUNTIF($A13:$M13,"*raulic*")</f>
        <v>1</v>
      </c>
      <c r="X13" s="95">
        <f>COUNTIF($A13:$M13,"*tucoulet*")</f>
        <v>1</v>
      </c>
      <c r="Y13" s="95">
        <f>COUNTIF($A13:$M13,"*Pouillevet*")</f>
        <v>1</v>
      </c>
      <c r="Z13" s="95">
        <f>COUNTIF($A13:$M13,"*lamglait*")</f>
        <v>1</v>
      </c>
      <c r="AA13" s="95">
        <f>COUNTIF($A13:$M13,"*béland*")</f>
        <v>1</v>
      </c>
      <c r="AB13" s="95">
        <f>COUNTIF($A13:$M13,"*jalenques*")</f>
        <v>1</v>
      </c>
      <c r="AC13" s="27"/>
      <c r="AD13" s="27"/>
      <c r="AE13" s="27"/>
      <c r="AF13" s="95">
        <f>COUNTIF($A13:$M13,"*langlois*")</f>
        <v>1</v>
      </c>
      <c r="AG13" s="95">
        <f>COUNTIF($A13:$M13,"*fitz*")</f>
        <v>1</v>
      </c>
      <c r="AH13" s="95">
        <f>COUNTIF($A13:$M13,"*summa*")</f>
        <v>1</v>
      </c>
      <c r="AI13" s="95">
        <f>COUNTIF($A13:$M13,"*grosset*")</f>
        <v>1</v>
      </c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</row>
    <row r="14" spans="1:56" x14ac:dyDescent="0.25">
      <c r="A14" s="93">
        <v>43560</v>
      </c>
      <c r="B14" s="72" t="s">
        <v>9</v>
      </c>
      <c r="C14" s="75" t="s">
        <v>34</v>
      </c>
      <c r="D14" s="95" t="s">
        <v>16</v>
      </c>
      <c r="E14" s="93" t="s">
        <v>50</v>
      </c>
      <c r="F14" s="75" t="s">
        <v>1</v>
      </c>
      <c r="G14" s="93" t="s">
        <v>30</v>
      </c>
      <c r="H14" s="93"/>
      <c r="I14" s="93" t="s">
        <v>20</v>
      </c>
      <c r="J14" s="73" t="s">
        <v>33</v>
      </c>
      <c r="K14" s="93" t="s">
        <v>40</v>
      </c>
      <c r="L14" s="104" t="s">
        <v>62</v>
      </c>
      <c r="M14" s="104" t="s">
        <v>83</v>
      </c>
      <c r="N14" s="96" t="s">
        <v>34</v>
      </c>
      <c r="O14" s="104"/>
      <c r="P14" s="104"/>
      <c r="Q14" s="104"/>
      <c r="R14" s="132" t="s">
        <v>20</v>
      </c>
      <c r="S14" s="143"/>
      <c r="T14" s="151"/>
      <c r="U14" s="93"/>
      <c r="V14" s="34"/>
      <c r="W14" s="94">
        <f>COUNTIF($A14:$M14,"*raulic*")</f>
        <v>1</v>
      </c>
      <c r="X14" s="95">
        <f>COUNTIF($A14:$M14,"*tucoulet*")</f>
        <v>1</v>
      </c>
      <c r="Y14" s="95">
        <f>COUNTIF($A14:$M14,"*Pouillevet*")</f>
        <v>1</v>
      </c>
      <c r="Z14" s="95">
        <f>COUNTIF($A14:$M14,"*lamglait*")</f>
        <v>1</v>
      </c>
      <c r="AA14" s="95">
        <f>COUNTIF($A14:$M14,"*béland*")</f>
        <v>1</v>
      </c>
      <c r="AB14" s="95">
        <f>COUNTIF($A14:$M14,"*jalenques*")</f>
        <v>1</v>
      </c>
      <c r="AC14" s="27"/>
      <c r="AD14" s="27"/>
      <c r="AE14" s="27"/>
      <c r="AF14" s="17"/>
      <c r="AG14" s="95">
        <f>COUNTIF($A14:$M14,"*fitz*")</f>
        <v>1</v>
      </c>
      <c r="AH14" s="95">
        <f>COUNTIF($A14:$M14,"*summa*")</f>
        <v>1</v>
      </c>
      <c r="AI14" s="95">
        <f>COUNTIF($A14:$M14,"*grosset*")</f>
        <v>1</v>
      </c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</row>
    <row r="15" spans="1:56" x14ac:dyDescent="0.25">
      <c r="A15" s="92">
        <v>43561</v>
      </c>
      <c r="B15" s="92"/>
      <c r="C15" s="92"/>
      <c r="D15" s="92"/>
      <c r="E15" s="92"/>
      <c r="F15" s="92"/>
      <c r="G15" s="92"/>
      <c r="H15" s="92"/>
      <c r="I15" s="92"/>
      <c r="J15" s="71"/>
      <c r="K15" s="92"/>
      <c r="L15" s="92" t="s">
        <v>62</v>
      </c>
      <c r="M15" s="92" t="s">
        <v>83</v>
      </c>
      <c r="N15" s="92"/>
      <c r="O15" s="92"/>
      <c r="P15" s="96" t="s">
        <v>34</v>
      </c>
      <c r="Q15" s="195" t="s">
        <v>30</v>
      </c>
      <c r="R15" s="132" t="s">
        <v>20</v>
      </c>
      <c r="S15" s="138" t="s">
        <v>156</v>
      </c>
      <c r="T15" s="71"/>
      <c r="U15" s="92"/>
      <c r="V15" s="34"/>
      <c r="W15" s="26"/>
      <c r="X15" s="26"/>
      <c r="Y15" s="26"/>
      <c r="Z15" s="26"/>
      <c r="AA15" s="26"/>
      <c r="AB15" s="27"/>
      <c r="AC15" s="27"/>
      <c r="AD15" s="27"/>
      <c r="AE15" s="27"/>
      <c r="AF15" s="27"/>
      <c r="AG15" s="27"/>
      <c r="AH15" s="27"/>
      <c r="AI15" s="27"/>
      <c r="AJ15" s="70"/>
      <c r="AK15" s="70"/>
      <c r="AL15" s="70"/>
      <c r="AM15" s="70"/>
      <c r="AN15" s="17"/>
      <c r="AO15" s="17"/>
      <c r="AP15" s="17"/>
      <c r="AQ15" s="70"/>
      <c r="AR15" s="70"/>
      <c r="AS15" s="70"/>
      <c r="AT15" s="70"/>
      <c r="AU15" s="70"/>
      <c r="AV15" s="70"/>
    </row>
    <row r="16" spans="1:56" x14ac:dyDescent="0.25">
      <c r="A16" s="92">
        <v>43562</v>
      </c>
      <c r="B16" s="92"/>
      <c r="C16" s="92"/>
      <c r="D16" s="92"/>
      <c r="E16" s="92"/>
      <c r="F16" s="92"/>
      <c r="G16" s="92"/>
      <c r="H16" s="92"/>
      <c r="I16" s="92"/>
      <c r="J16" s="71"/>
      <c r="K16" s="92"/>
      <c r="L16" s="92" t="s">
        <v>62</v>
      </c>
      <c r="M16" s="92" t="s">
        <v>83</v>
      </c>
      <c r="N16" s="92"/>
      <c r="O16" s="92"/>
      <c r="P16" s="96" t="s">
        <v>34</v>
      </c>
      <c r="Q16" s="196" t="s">
        <v>30</v>
      </c>
      <c r="R16" s="96" t="s">
        <v>10</v>
      </c>
      <c r="S16" s="138" t="s">
        <v>156</v>
      </c>
      <c r="T16" s="71"/>
      <c r="U16" s="92"/>
      <c r="V16" s="34"/>
      <c r="W16" s="26"/>
      <c r="X16" s="26"/>
      <c r="Y16" s="26"/>
      <c r="Z16" s="26"/>
      <c r="AA16" s="26"/>
      <c r="AB16" s="27"/>
      <c r="AC16" s="27"/>
      <c r="AD16" s="27"/>
      <c r="AE16" s="27"/>
      <c r="AF16" s="27"/>
      <c r="AG16" s="27"/>
      <c r="AH16" s="27"/>
      <c r="AI16" s="27"/>
      <c r="AJ16" s="70"/>
      <c r="AK16" s="70"/>
      <c r="AL16" s="70"/>
      <c r="AM16" s="70"/>
      <c r="AN16" s="17"/>
      <c r="AO16" s="17"/>
      <c r="AP16" s="17"/>
      <c r="AQ16" s="70"/>
      <c r="AR16" s="70"/>
      <c r="AS16" s="70"/>
      <c r="AT16" s="70"/>
      <c r="AU16" s="70"/>
      <c r="AV16" s="70"/>
    </row>
    <row r="17" spans="1:48" x14ac:dyDescent="0.25">
      <c r="A17" s="144">
        <v>43563</v>
      </c>
      <c r="B17" s="72" t="s">
        <v>33</v>
      </c>
      <c r="C17" s="75" t="s">
        <v>34</v>
      </c>
      <c r="D17" s="93" t="s">
        <v>37</v>
      </c>
      <c r="E17" s="93" t="s">
        <v>50</v>
      </c>
      <c r="F17" s="75" t="s">
        <v>1</v>
      </c>
      <c r="G17" s="93"/>
      <c r="H17" s="93"/>
      <c r="I17" s="193" t="s">
        <v>40</v>
      </c>
      <c r="J17" s="193" t="s">
        <v>30</v>
      </c>
      <c r="K17" s="93" t="s">
        <v>9</v>
      </c>
      <c r="L17" s="131" t="s">
        <v>128</v>
      </c>
      <c r="M17" s="212" t="s">
        <v>214</v>
      </c>
      <c r="N17" s="104" t="s">
        <v>34</v>
      </c>
      <c r="O17" s="104"/>
      <c r="P17" s="104"/>
      <c r="Q17" s="104"/>
      <c r="R17" s="104" t="s">
        <v>20</v>
      </c>
      <c r="T17" s="73"/>
      <c r="U17" s="93"/>
      <c r="V17" s="34"/>
      <c r="W17" s="94">
        <f>COUNTIF($A17:$M17,"*raulic*")</f>
        <v>1</v>
      </c>
      <c r="X17" s="95">
        <f>COUNTIF($A17:$M17,"*tucoulet*")</f>
        <v>1</v>
      </c>
      <c r="Y17" s="95">
        <f>COUNTIF($A17:$M17,"*Pouillevet*")</f>
        <v>1</v>
      </c>
      <c r="Z17" s="95">
        <f>COUNTIF($A17:$M17,"*lamglait*")</f>
        <v>1</v>
      </c>
      <c r="AA17" s="95">
        <f>COUNTIF($A17:$M17,"*béland*")</f>
        <v>1</v>
      </c>
      <c r="AB17" s="95">
        <f>COUNTIF($A17:$M17,"*jalenques*")</f>
        <v>1</v>
      </c>
      <c r="AC17" s="27"/>
      <c r="AD17" s="27"/>
      <c r="AE17" s="27"/>
      <c r="AF17" s="95">
        <f>COUNTIF($A17:$M17,"*langlois*")</f>
        <v>1</v>
      </c>
      <c r="AG17" s="95">
        <f>COUNTIF($A17:$M17,"*fitz*")</f>
        <v>1</v>
      </c>
      <c r="AH17" s="95">
        <f>COUNTIF($A17:$M17,"*summa*")</f>
        <v>1</v>
      </c>
      <c r="AI17" s="95">
        <f>COUNTIF($A17:$M17,"*grosset*")</f>
        <v>1</v>
      </c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</row>
    <row r="18" spans="1:48" x14ac:dyDescent="0.25">
      <c r="A18" s="144">
        <v>43564</v>
      </c>
      <c r="B18" s="72" t="s">
        <v>33</v>
      </c>
      <c r="C18" s="75" t="s">
        <v>34</v>
      </c>
      <c r="D18" s="93" t="s">
        <v>10</v>
      </c>
      <c r="E18" s="93" t="s">
        <v>50</v>
      </c>
      <c r="F18" s="75" t="s">
        <v>1</v>
      </c>
      <c r="G18" s="93" t="s">
        <v>220</v>
      </c>
      <c r="H18" s="93"/>
      <c r="I18" s="193" t="s">
        <v>20</v>
      </c>
      <c r="J18" s="193" t="s">
        <v>30</v>
      </c>
      <c r="K18" s="93" t="s">
        <v>9</v>
      </c>
      <c r="L18" s="131" t="s">
        <v>128</v>
      </c>
      <c r="M18" s="212" t="s">
        <v>214</v>
      </c>
      <c r="N18" s="104" t="s">
        <v>30</v>
      </c>
      <c r="O18" s="104"/>
      <c r="P18" s="104"/>
      <c r="Q18" s="104"/>
      <c r="R18" s="104" t="s">
        <v>20</v>
      </c>
      <c r="T18" s="73"/>
      <c r="U18" s="93"/>
      <c r="V18" s="34"/>
      <c r="W18" s="94">
        <f>COUNTIF($A18:$M18,"*raulic*")</f>
        <v>1</v>
      </c>
      <c r="X18" s="95">
        <f>COUNTIF($A18:$M18,"*tucoulet*")</f>
        <v>1</v>
      </c>
      <c r="Y18" s="95">
        <f>COUNTIF($A18:$M18,"*Pouillevet*")</f>
        <v>1</v>
      </c>
      <c r="Z18" s="95">
        <f>COUNTIF($A18:$M18,"*lamglait*")</f>
        <v>2</v>
      </c>
      <c r="AA18" s="95">
        <f>COUNTIF($A18:$M18,"*béland*")</f>
        <v>1</v>
      </c>
      <c r="AB18" s="95">
        <f>COUNTIF($A18:$M18,"*jalenques*")</f>
        <v>1</v>
      </c>
      <c r="AC18" s="27"/>
      <c r="AD18" s="27"/>
      <c r="AE18" s="27"/>
      <c r="AF18" s="95">
        <f>COUNTIF($A18:$M18,"*langlois*")</f>
        <v>1</v>
      </c>
      <c r="AG18" s="95">
        <f>COUNTIF($A18:$M18,"*fitz*")</f>
        <v>1</v>
      </c>
      <c r="AH18" s="95">
        <f>COUNTIF($A18:$M18,"*summa*")</f>
        <v>1</v>
      </c>
      <c r="AI18" s="95">
        <f>COUNTIF($A18:$M18,"*grosset*")</f>
        <v>1</v>
      </c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</row>
    <row r="19" spans="1:48" x14ac:dyDescent="0.25">
      <c r="A19" s="144">
        <v>43565</v>
      </c>
      <c r="B19" s="72" t="s">
        <v>33</v>
      </c>
      <c r="C19" s="75" t="s">
        <v>34</v>
      </c>
      <c r="D19" s="93" t="s">
        <v>37</v>
      </c>
      <c r="E19" s="93" t="s">
        <v>50</v>
      </c>
      <c r="F19" s="75" t="s">
        <v>1</v>
      </c>
      <c r="G19" s="93"/>
      <c r="H19" s="93"/>
      <c r="I19" s="193" t="s">
        <v>40</v>
      </c>
      <c r="J19" s="193" t="s">
        <v>30</v>
      </c>
      <c r="K19" s="93" t="s">
        <v>9</v>
      </c>
      <c r="L19" s="131" t="s">
        <v>128</v>
      </c>
      <c r="M19" s="212" t="s">
        <v>214</v>
      </c>
      <c r="N19" s="134" t="s">
        <v>30</v>
      </c>
      <c r="O19" s="104"/>
      <c r="P19" s="104"/>
      <c r="Q19" s="104"/>
      <c r="R19" s="104" t="s">
        <v>20</v>
      </c>
      <c r="T19" s="73"/>
      <c r="U19" s="93"/>
      <c r="V19" s="34"/>
      <c r="W19" s="94">
        <f>COUNTIF($A19:$M19,"*raulic*")</f>
        <v>1</v>
      </c>
      <c r="X19" s="95">
        <f>COUNTIF($A19:$M19,"*tucoulet*")</f>
        <v>1</v>
      </c>
      <c r="Y19" s="95">
        <f>COUNTIF($A19:$M19,"*Pouillevet*")</f>
        <v>1</v>
      </c>
      <c r="Z19" s="95">
        <f>COUNTIF($A19:$M19,"*lamglait*")</f>
        <v>1</v>
      </c>
      <c r="AA19" s="95">
        <f>COUNTIF($A19:$M19,"*béland*")</f>
        <v>1</v>
      </c>
      <c r="AB19" s="95">
        <f>COUNTIF($A19:$M19,"*jalenques*")</f>
        <v>1</v>
      </c>
      <c r="AC19" s="27"/>
      <c r="AD19" s="27"/>
      <c r="AE19" s="27"/>
      <c r="AF19" s="95">
        <f>COUNTIF($A19:$M19,"*langlois*")</f>
        <v>1</v>
      </c>
      <c r="AG19" s="95">
        <f>COUNTIF($A19:$M19,"*fitz*")</f>
        <v>1</v>
      </c>
      <c r="AH19" s="95">
        <f>COUNTIF($A19:$M19,"*summa*")</f>
        <v>1</v>
      </c>
      <c r="AI19" s="95">
        <f>COUNTIF($A19:$M19,"*grosset*")</f>
        <v>1</v>
      </c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</row>
    <row r="20" spans="1:48" x14ac:dyDescent="0.25">
      <c r="A20" s="144">
        <v>43566</v>
      </c>
      <c r="B20" s="72" t="s">
        <v>33</v>
      </c>
      <c r="C20" s="75" t="s">
        <v>34</v>
      </c>
      <c r="D20" s="93" t="s">
        <v>20</v>
      </c>
      <c r="E20" s="93" t="s">
        <v>50</v>
      </c>
      <c r="F20" s="75"/>
      <c r="G20" s="93"/>
      <c r="H20" s="93"/>
      <c r="I20" s="193" t="s">
        <v>40</v>
      </c>
      <c r="J20" s="193" t="s">
        <v>66</v>
      </c>
      <c r="K20" s="93" t="s">
        <v>75</v>
      </c>
      <c r="L20" s="131" t="s">
        <v>128</v>
      </c>
      <c r="M20" s="212" t="s">
        <v>214</v>
      </c>
      <c r="N20" s="104" t="s">
        <v>30</v>
      </c>
      <c r="O20" s="104"/>
      <c r="P20" s="104"/>
      <c r="Q20" s="104"/>
      <c r="R20" s="104" t="s">
        <v>20</v>
      </c>
      <c r="T20" s="73"/>
      <c r="U20" s="93"/>
      <c r="V20" s="34"/>
      <c r="W20" s="94">
        <f>COUNTIF($A20:$M20,"*raulic*")</f>
        <v>1</v>
      </c>
      <c r="X20" s="95">
        <f>COUNTIF($A20:$M20,"*tucoulet*")</f>
        <v>1</v>
      </c>
      <c r="Y20" s="95">
        <f>COUNTIF($A20:$M20,"*Pouillevet*")</f>
        <v>1</v>
      </c>
      <c r="Z20" s="95">
        <f>COUNTIF($A20:$M20,"*lamglait*")</f>
        <v>1</v>
      </c>
      <c r="AA20" s="95">
        <f>COUNTIF($A20:$M20,"*béland*")</f>
        <v>1</v>
      </c>
      <c r="AB20" s="95">
        <f>COUNTIF($A20:$M20,"*jalenques*")</f>
        <v>1</v>
      </c>
      <c r="AC20" s="27"/>
      <c r="AD20" s="27"/>
      <c r="AE20" s="27"/>
      <c r="AF20" s="95">
        <f>COUNTIF($A20:$M20,"*langlois*")</f>
        <v>1</v>
      </c>
      <c r="AG20" s="95">
        <f>COUNTIF($A20:$M20,"*fitz*")</f>
        <v>1</v>
      </c>
      <c r="AH20" s="95">
        <f>COUNTIF($A20:$M20,"*summa*")</f>
        <v>1</v>
      </c>
      <c r="AI20" s="95">
        <f>COUNTIF($A20:$M20,"*grosset*")</f>
        <v>1</v>
      </c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</row>
    <row r="21" spans="1:48" x14ac:dyDescent="0.25">
      <c r="A21" s="144">
        <v>43567</v>
      </c>
      <c r="B21" s="72" t="s">
        <v>20</v>
      </c>
      <c r="C21" s="75" t="s">
        <v>8</v>
      </c>
      <c r="D21" s="95" t="s">
        <v>16</v>
      </c>
      <c r="E21" s="93" t="s">
        <v>50</v>
      </c>
      <c r="F21" s="75" t="s">
        <v>1</v>
      </c>
      <c r="G21" s="93" t="s">
        <v>73</v>
      </c>
      <c r="H21" s="93"/>
      <c r="I21" s="193" t="s">
        <v>40</v>
      </c>
      <c r="J21" s="193" t="s">
        <v>30</v>
      </c>
      <c r="K21" s="93" t="s">
        <v>9</v>
      </c>
      <c r="L21" s="131" t="s">
        <v>128</v>
      </c>
      <c r="M21" s="212" t="s">
        <v>214</v>
      </c>
      <c r="N21" s="192" t="s">
        <v>35</v>
      </c>
      <c r="O21" s="104"/>
      <c r="P21" s="104"/>
      <c r="Q21" s="104"/>
      <c r="R21" s="99" t="s">
        <v>10</v>
      </c>
      <c r="T21" s="151"/>
      <c r="U21" s="93"/>
      <c r="V21" s="34"/>
      <c r="W21" s="94">
        <f>COUNTIF($A21:$M21,"*raulic*")</f>
        <v>1</v>
      </c>
      <c r="X21" s="95">
        <f>COUNTIF($A21:$M21,"*tucoulet*")</f>
        <v>1</v>
      </c>
      <c r="Y21" s="95">
        <f>COUNTIF($A21:$M21,"*Pouillevet*")</f>
        <v>1</v>
      </c>
      <c r="Z21" s="95">
        <f>COUNTIF($A21:$M21,"*lamglait*")</f>
        <v>1</v>
      </c>
      <c r="AA21" s="95">
        <f>COUNTIF($A21:$M21,"*béland*")</f>
        <v>1</v>
      </c>
      <c r="AB21" s="95">
        <f>COUNTIF($A21:$M21,"*jalenques*")</f>
        <v>1</v>
      </c>
      <c r="AC21" s="27"/>
      <c r="AD21" s="27"/>
      <c r="AE21" s="27"/>
      <c r="AF21" s="17"/>
      <c r="AG21" s="95">
        <f>COUNTIF($A21:$M21,"*fitz*")</f>
        <v>1</v>
      </c>
      <c r="AH21" s="95">
        <f>COUNTIF($A21:$M21,"*summa*")</f>
        <v>1</v>
      </c>
      <c r="AI21" s="95">
        <f>COUNTIF($A21:$M21,"*grosset*")</f>
        <v>1</v>
      </c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</row>
    <row r="22" spans="1:48" x14ac:dyDescent="0.25">
      <c r="A22" s="92">
        <v>43568</v>
      </c>
      <c r="B22" s="92"/>
      <c r="C22" s="92"/>
      <c r="D22" s="92"/>
      <c r="E22" s="92"/>
      <c r="F22" s="92"/>
      <c r="G22" s="92"/>
      <c r="H22" s="92"/>
      <c r="I22" s="92"/>
      <c r="J22" s="71"/>
      <c r="K22" s="92"/>
      <c r="L22" s="131" t="s">
        <v>128</v>
      </c>
      <c r="M22" s="212" t="s">
        <v>214</v>
      </c>
      <c r="N22" s="92"/>
      <c r="O22" s="92"/>
      <c r="P22" s="192" t="s">
        <v>35</v>
      </c>
      <c r="Q22" s="196" t="s">
        <v>1</v>
      </c>
      <c r="R22" s="99" t="s">
        <v>10</v>
      </c>
      <c r="S22" s="138" t="s">
        <v>155</v>
      </c>
      <c r="T22" s="71"/>
      <c r="U22" s="92"/>
      <c r="V22" s="34"/>
      <c r="W22" s="26"/>
      <c r="X22" s="26"/>
      <c r="Y22" s="26"/>
      <c r="Z22" s="26"/>
      <c r="AA22" s="26"/>
      <c r="AB22" s="27"/>
      <c r="AC22" s="27"/>
      <c r="AD22" s="27"/>
      <c r="AE22" s="27"/>
      <c r="AF22" s="27"/>
      <c r="AG22" s="27"/>
      <c r="AH22" s="27"/>
      <c r="AI22" s="27"/>
      <c r="AJ22" s="70"/>
      <c r="AK22" s="70"/>
      <c r="AL22" s="70"/>
      <c r="AM22" s="70"/>
      <c r="AN22" s="17"/>
      <c r="AO22" s="17"/>
      <c r="AP22" s="17"/>
      <c r="AQ22" s="70"/>
      <c r="AR22" s="70"/>
      <c r="AS22" s="70"/>
      <c r="AT22" s="70"/>
      <c r="AU22" s="70"/>
      <c r="AV22" s="70"/>
    </row>
    <row r="23" spans="1:48" x14ac:dyDescent="0.25">
      <c r="A23" s="92">
        <v>43569</v>
      </c>
      <c r="B23" s="92"/>
      <c r="C23" s="92"/>
      <c r="D23" s="92"/>
      <c r="E23" s="92"/>
      <c r="F23" s="92"/>
      <c r="G23" s="92"/>
      <c r="H23" s="92"/>
      <c r="I23" s="92"/>
      <c r="J23" s="71"/>
      <c r="K23" s="92"/>
      <c r="L23" s="131" t="s">
        <v>128</v>
      </c>
      <c r="M23" s="212" t="s">
        <v>214</v>
      </c>
      <c r="N23" s="92"/>
      <c r="O23" s="92"/>
      <c r="P23" s="192" t="s">
        <v>35</v>
      </c>
      <c r="Q23" s="196" t="s">
        <v>1</v>
      </c>
      <c r="R23" s="96" t="s">
        <v>20</v>
      </c>
      <c r="S23" s="138" t="s">
        <v>155</v>
      </c>
      <c r="T23" s="71"/>
      <c r="U23" s="92"/>
      <c r="V23" s="34"/>
      <c r="W23" s="26"/>
      <c r="X23" s="26"/>
      <c r="Y23" s="26"/>
      <c r="Z23" s="26"/>
      <c r="AA23" s="26"/>
      <c r="AB23" s="27"/>
      <c r="AC23" s="27"/>
      <c r="AD23" s="27"/>
      <c r="AE23" s="27"/>
      <c r="AF23" s="27"/>
      <c r="AG23" s="27"/>
      <c r="AH23" s="27"/>
      <c r="AI23" s="27"/>
      <c r="AJ23" s="70"/>
      <c r="AK23" s="70"/>
      <c r="AL23" s="70"/>
      <c r="AM23" s="70"/>
      <c r="AN23" s="17"/>
      <c r="AO23" s="17"/>
      <c r="AP23" s="17"/>
      <c r="AQ23" s="70"/>
      <c r="AR23" s="70"/>
      <c r="AS23" s="70"/>
      <c r="AT23" s="70"/>
      <c r="AU23" s="70"/>
      <c r="AV23" s="70"/>
    </row>
    <row r="24" spans="1:48" x14ac:dyDescent="0.25">
      <c r="A24" s="144">
        <v>43570</v>
      </c>
      <c r="B24" s="72" t="s">
        <v>9</v>
      </c>
      <c r="C24" s="75" t="s">
        <v>40</v>
      </c>
      <c r="D24" s="93" t="s">
        <v>55</v>
      </c>
      <c r="E24" s="93" t="s">
        <v>52</v>
      </c>
      <c r="F24" s="75"/>
      <c r="G24" s="93"/>
      <c r="H24" s="93" t="s">
        <v>209</v>
      </c>
      <c r="I24" s="93"/>
      <c r="J24" s="73"/>
      <c r="K24" s="93" t="s">
        <v>219</v>
      </c>
      <c r="L24" s="131" t="s">
        <v>129</v>
      </c>
      <c r="M24" s="212" t="s">
        <v>215</v>
      </c>
      <c r="N24" s="104" t="s">
        <v>34</v>
      </c>
      <c r="O24" s="104"/>
      <c r="P24" s="104"/>
      <c r="Q24" s="104"/>
      <c r="R24" s="104" t="s">
        <v>33</v>
      </c>
      <c r="T24" s="73"/>
      <c r="U24" s="93"/>
      <c r="V24" s="34"/>
      <c r="W24" s="52">
        <f>COUNTIF($A24:$M24,"*raulic*")</f>
        <v>1</v>
      </c>
      <c r="X24" s="53">
        <f>COUNTIF($A24:$M24,"*tucoulet*")</f>
        <v>1</v>
      </c>
      <c r="Y24" s="53">
        <f>COUNTIF($A24:$M24,"*Pouillevet*")</f>
        <v>1</v>
      </c>
      <c r="Z24" s="53">
        <f>COUNTIF($A24:$M24,"*lamglait*")</f>
        <v>1</v>
      </c>
      <c r="AA24" s="53">
        <f>COUNTIF($A24:$M24,"*béland*")</f>
        <v>1</v>
      </c>
      <c r="AB24" s="53">
        <f>COUNTIF($A24:$M24,"*jalenques*")</f>
        <v>1</v>
      </c>
      <c r="AC24" s="27"/>
      <c r="AD24" s="27"/>
      <c r="AE24" s="27"/>
      <c r="AF24" s="53">
        <f>COUNTIF($A24:$M24,"*langlois*")</f>
        <v>1</v>
      </c>
      <c r="AG24" s="53">
        <f>COUNTIF($A24:$M24,"*fitz*")</f>
        <v>1</v>
      </c>
      <c r="AH24" s="53">
        <f>COUNTIF($A24:$M24,"*summa*")</f>
        <v>1</v>
      </c>
      <c r="AI24" s="53">
        <f>COUNTIF($A24:$M24,"*grosset*")</f>
        <v>1</v>
      </c>
      <c r="AJ24" s="70"/>
      <c r="AK24" s="70"/>
      <c r="AL24" s="70"/>
      <c r="AM24" s="70"/>
      <c r="AN24" s="17"/>
      <c r="AO24" s="17"/>
      <c r="AP24" s="17"/>
      <c r="AQ24" s="70"/>
      <c r="AR24" s="70"/>
      <c r="AS24" s="70"/>
      <c r="AT24" s="70"/>
      <c r="AU24" s="70"/>
      <c r="AV24" s="70"/>
    </row>
    <row r="25" spans="1:48" x14ac:dyDescent="0.25">
      <c r="A25" s="144">
        <v>43571</v>
      </c>
      <c r="B25" s="72" t="s">
        <v>9</v>
      </c>
      <c r="C25" s="75" t="s">
        <v>40</v>
      </c>
      <c r="D25" s="93" t="s">
        <v>33</v>
      </c>
      <c r="E25" s="93" t="s">
        <v>52</v>
      </c>
      <c r="F25" s="75" t="s">
        <v>1</v>
      </c>
      <c r="G25" s="93" t="s">
        <v>54</v>
      </c>
      <c r="H25" s="93" t="s">
        <v>209</v>
      </c>
      <c r="I25" s="93"/>
      <c r="J25" s="73"/>
      <c r="K25" s="93" t="s">
        <v>71</v>
      </c>
      <c r="L25" s="131" t="s">
        <v>129</v>
      </c>
      <c r="M25" s="212" t="s">
        <v>215</v>
      </c>
      <c r="N25" s="104" t="s">
        <v>35</v>
      </c>
      <c r="O25" s="104"/>
      <c r="P25" s="104"/>
      <c r="Q25" s="104"/>
      <c r="R25" s="104" t="s">
        <v>33</v>
      </c>
      <c r="T25" s="73"/>
      <c r="U25" s="93"/>
      <c r="V25" s="34"/>
      <c r="W25" s="52">
        <f>COUNTIF($A25:$M25,"*raulic*")</f>
        <v>1</v>
      </c>
      <c r="X25" s="53">
        <f>COUNTIF($A25:$M25,"*tucoulet*")</f>
        <v>1</v>
      </c>
      <c r="Y25" s="53">
        <f>COUNTIF($A25:$M25,"*Pouillevet*")</f>
        <v>1</v>
      </c>
      <c r="Z25" s="53">
        <f>COUNTIF($A25:$M25,"*lamglait*")</f>
        <v>1</v>
      </c>
      <c r="AA25" s="53">
        <f>COUNTIF($A25:$M25,"*béland*")</f>
        <v>1</v>
      </c>
      <c r="AB25" s="53">
        <f>COUNTIF($A25:$M25,"*jalenques*")</f>
        <v>1</v>
      </c>
      <c r="AC25" s="27"/>
      <c r="AD25" s="27"/>
      <c r="AE25" s="27"/>
      <c r="AF25" s="53">
        <f>COUNTIF($A25:$M25,"*langlois*")</f>
        <v>1</v>
      </c>
      <c r="AG25" s="53">
        <f>COUNTIF($A25:$M25,"*fitz*")</f>
        <v>1</v>
      </c>
      <c r="AH25" s="53">
        <f>COUNTIF($A25:$M25,"*summa*")</f>
        <v>1</v>
      </c>
      <c r="AI25" s="53">
        <f>COUNTIF($A25:$M25,"*grosset*")</f>
        <v>1</v>
      </c>
      <c r="AJ25" s="70"/>
      <c r="AK25" s="70"/>
      <c r="AL25" s="70"/>
      <c r="AM25" s="70"/>
      <c r="AN25" s="17"/>
      <c r="AO25" s="17"/>
      <c r="AP25" s="17"/>
      <c r="AQ25" s="70"/>
      <c r="AR25" s="70"/>
      <c r="AS25" s="70"/>
      <c r="AT25" s="70"/>
      <c r="AU25" s="70"/>
      <c r="AV25" s="70"/>
    </row>
    <row r="26" spans="1:48" x14ac:dyDescent="0.25">
      <c r="A26" s="144">
        <v>43572</v>
      </c>
      <c r="B26" s="72" t="s">
        <v>9</v>
      </c>
      <c r="C26" s="75" t="s">
        <v>40</v>
      </c>
      <c r="D26" s="93" t="s">
        <v>55</v>
      </c>
      <c r="E26" s="93" t="s">
        <v>52</v>
      </c>
      <c r="F26" s="75" t="s">
        <v>1</v>
      </c>
      <c r="G26" s="93"/>
      <c r="H26" s="93" t="s">
        <v>209</v>
      </c>
      <c r="I26" s="93"/>
      <c r="J26" s="73"/>
      <c r="K26" s="93" t="s">
        <v>69</v>
      </c>
      <c r="L26" s="131" t="s">
        <v>129</v>
      </c>
      <c r="M26" s="212" t="s">
        <v>215</v>
      </c>
      <c r="N26" s="104" t="s">
        <v>30</v>
      </c>
      <c r="O26" s="104"/>
      <c r="P26" s="104"/>
      <c r="Q26" s="104"/>
      <c r="R26" s="104" t="s">
        <v>33</v>
      </c>
      <c r="T26" s="73"/>
      <c r="U26" s="93"/>
      <c r="V26" s="34"/>
      <c r="W26" s="52">
        <f>COUNTIF($A26:$M26,"*raulic*")</f>
        <v>1</v>
      </c>
      <c r="X26" s="53">
        <f>COUNTIF($A26:$M26,"*tucoulet*")</f>
        <v>1</v>
      </c>
      <c r="Y26" s="53">
        <f>COUNTIF($A26:$M26,"*Pouillevet*")</f>
        <v>1</v>
      </c>
      <c r="Z26" s="53">
        <f>COUNTIF($A26:$M26,"*lamglait*")</f>
        <v>1</v>
      </c>
      <c r="AA26" s="53">
        <f>COUNTIF($A26:$M26,"*béland*")</f>
        <v>1</v>
      </c>
      <c r="AB26" s="53">
        <f>COUNTIF($A26:$M26,"*jalenques*")</f>
        <v>1</v>
      </c>
      <c r="AC26" s="27"/>
      <c r="AD26" s="27"/>
      <c r="AE26" s="27"/>
      <c r="AF26" s="53">
        <f>COUNTIF($A26:$M26,"*langlois*")</f>
        <v>1</v>
      </c>
      <c r="AG26" s="53">
        <f>COUNTIF($A26:$M26,"*fitz*")</f>
        <v>1</v>
      </c>
      <c r="AH26" s="53">
        <f>COUNTIF($A26:$M26,"*summa*")</f>
        <v>1</v>
      </c>
      <c r="AI26" s="53">
        <f>COUNTIF($A26:$M26,"*grosset*")</f>
        <v>1</v>
      </c>
      <c r="AJ26" s="70"/>
      <c r="AK26" s="70"/>
      <c r="AL26" s="70"/>
      <c r="AM26" s="70"/>
      <c r="AN26" s="17"/>
      <c r="AO26" s="17"/>
      <c r="AP26" s="17"/>
      <c r="AQ26" s="70"/>
      <c r="AR26" s="70"/>
      <c r="AS26" s="70"/>
      <c r="AT26" s="70"/>
      <c r="AU26" s="70"/>
      <c r="AV26" s="70"/>
    </row>
    <row r="27" spans="1:48" x14ac:dyDescent="0.25">
      <c r="A27" s="144">
        <v>43573</v>
      </c>
      <c r="B27" s="72" t="s">
        <v>9</v>
      </c>
      <c r="C27" s="75" t="s">
        <v>40</v>
      </c>
      <c r="D27" s="93" t="s">
        <v>55</v>
      </c>
      <c r="E27" s="93" t="s">
        <v>52</v>
      </c>
      <c r="F27" s="75"/>
      <c r="G27" s="93" t="s">
        <v>53</v>
      </c>
      <c r="H27" s="93" t="s">
        <v>209</v>
      </c>
      <c r="I27" s="93"/>
      <c r="J27" s="73"/>
      <c r="K27" s="93" t="s">
        <v>210</v>
      </c>
      <c r="L27" s="131" t="s">
        <v>129</v>
      </c>
      <c r="M27" s="212" t="s">
        <v>215</v>
      </c>
      <c r="N27" s="104" t="s">
        <v>34</v>
      </c>
      <c r="O27" s="104" t="s">
        <v>1</v>
      </c>
      <c r="P27" s="104"/>
      <c r="Q27" s="104"/>
      <c r="R27" s="104" t="s">
        <v>33</v>
      </c>
      <c r="T27" s="73"/>
      <c r="U27" s="93"/>
      <c r="V27" s="34"/>
      <c r="W27" s="52">
        <f>COUNTIF($A27:$M27,"*raulic*")</f>
        <v>1</v>
      </c>
      <c r="X27" s="53">
        <f>COUNTIF($A27:$M27,"*tucoulet*")</f>
        <v>1</v>
      </c>
      <c r="Y27" s="53">
        <f>COUNTIF($A27:$M27,"*Pouillevet*")</f>
        <v>1</v>
      </c>
      <c r="Z27" s="53">
        <f>COUNTIF($A27:$M27,"*lamglait*")</f>
        <v>1</v>
      </c>
      <c r="AA27" s="53">
        <f>COUNTIF($A27:$M27,"*béland*")</f>
        <v>1</v>
      </c>
      <c r="AB27" s="53">
        <f>COUNTIF($A27:$M27,"*jalenques*")</f>
        <v>1</v>
      </c>
      <c r="AC27" s="27"/>
      <c r="AD27" s="27"/>
      <c r="AE27" s="27"/>
      <c r="AF27" s="53">
        <f>COUNTIF($A27:$M27,"*langlois*")</f>
        <v>1</v>
      </c>
      <c r="AG27" s="53">
        <f>COUNTIF($A27:$M27,"*fitz*")</f>
        <v>1</v>
      </c>
      <c r="AH27" s="53">
        <f>COUNTIF($A27:$M27,"*summa*")</f>
        <v>1</v>
      </c>
      <c r="AI27" s="53">
        <f>COUNTIF($A27:$M27,"*grosset*")</f>
        <v>1</v>
      </c>
      <c r="AJ27" s="70"/>
      <c r="AK27" s="70"/>
      <c r="AL27" s="70"/>
      <c r="AM27" s="70"/>
      <c r="AN27" s="17"/>
      <c r="AO27" s="17"/>
      <c r="AP27" s="17"/>
      <c r="AQ27" s="70"/>
      <c r="AR27" s="70"/>
      <c r="AS27" s="70"/>
      <c r="AT27" s="70"/>
      <c r="AU27" s="70"/>
      <c r="AV27" s="70"/>
    </row>
    <row r="28" spans="1:48" x14ac:dyDescent="0.25">
      <c r="A28" s="92">
        <v>43574</v>
      </c>
      <c r="B28" s="92"/>
      <c r="C28" s="74"/>
      <c r="D28" s="88"/>
      <c r="E28" s="92"/>
      <c r="F28" s="74"/>
      <c r="G28" s="92"/>
      <c r="H28" s="92"/>
      <c r="I28" s="92"/>
      <c r="J28" s="71"/>
      <c r="K28" s="92"/>
      <c r="L28" s="131" t="s">
        <v>129</v>
      </c>
      <c r="M28" s="212" t="s">
        <v>215</v>
      </c>
      <c r="N28" s="92"/>
      <c r="O28" s="92"/>
      <c r="P28" s="92" t="s">
        <v>34</v>
      </c>
      <c r="Q28" s="92" t="s">
        <v>1</v>
      </c>
      <c r="R28" s="92" t="s">
        <v>33</v>
      </c>
      <c r="S28" s="213" t="s">
        <v>33</v>
      </c>
      <c r="T28" s="152"/>
      <c r="U28" s="92"/>
      <c r="V28" s="34"/>
      <c r="W28" s="34"/>
      <c r="X28" s="34"/>
      <c r="Y28" s="34"/>
      <c r="Z28" s="34"/>
      <c r="AA28" s="34"/>
      <c r="AB28" s="34"/>
      <c r="AC28" s="27"/>
      <c r="AD28" s="27"/>
      <c r="AE28" s="27"/>
      <c r="AF28" s="34"/>
      <c r="AG28" s="34"/>
      <c r="AH28" s="34"/>
      <c r="AI28" s="34"/>
      <c r="AJ28" s="70"/>
      <c r="AK28" s="70"/>
      <c r="AL28" s="70"/>
      <c r="AM28" s="70"/>
      <c r="AN28" s="17"/>
      <c r="AO28" s="17"/>
      <c r="AP28" s="17"/>
      <c r="AQ28" s="70"/>
      <c r="AR28" s="70"/>
      <c r="AS28" s="70"/>
      <c r="AT28" s="70"/>
      <c r="AU28" s="70"/>
      <c r="AV28" s="70"/>
    </row>
    <row r="29" spans="1:48" x14ac:dyDescent="0.25">
      <c r="A29" s="92">
        <v>43575</v>
      </c>
      <c r="B29" s="92"/>
      <c r="C29" s="92"/>
      <c r="D29" s="92"/>
      <c r="E29" s="92"/>
      <c r="F29" s="92"/>
      <c r="G29" s="92"/>
      <c r="H29" s="92"/>
      <c r="I29" s="92"/>
      <c r="J29" s="71"/>
      <c r="K29" s="92"/>
      <c r="L29" s="131" t="s">
        <v>128</v>
      </c>
      <c r="M29" s="212" t="s">
        <v>215</v>
      </c>
      <c r="N29" s="92"/>
      <c r="O29" s="92"/>
      <c r="P29" s="92" t="s">
        <v>34</v>
      </c>
      <c r="Q29" s="92" t="s">
        <v>1</v>
      </c>
      <c r="R29" s="92" t="s">
        <v>33</v>
      </c>
      <c r="S29" s="213" t="s">
        <v>33</v>
      </c>
      <c r="T29" s="71"/>
      <c r="U29" s="92"/>
      <c r="V29" s="34"/>
      <c r="W29" s="34"/>
      <c r="X29" s="34"/>
      <c r="Y29" s="34"/>
      <c r="Z29" s="34"/>
      <c r="AA29" s="34"/>
      <c r="AB29" s="34"/>
      <c r="AC29" s="27"/>
      <c r="AD29" s="27"/>
      <c r="AE29" s="27"/>
      <c r="AF29" s="34"/>
      <c r="AG29" s="34"/>
      <c r="AH29" s="34"/>
      <c r="AI29" s="34"/>
      <c r="AJ29" s="70"/>
      <c r="AK29" s="70"/>
      <c r="AL29" s="70"/>
      <c r="AM29" s="70"/>
      <c r="AN29" s="17"/>
      <c r="AO29" s="17"/>
      <c r="AP29" s="17"/>
      <c r="AQ29" s="70"/>
      <c r="AR29" s="70"/>
      <c r="AS29" s="70"/>
      <c r="AT29" s="70"/>
      <c r="AU29" s="70"/>
      <c r="AV29" s="70"/>
    </row>
    <row r="30" spans="1:48" x14ac:dyDescent="0.25">
      <c r="A30" s="92">
        <v>43576</v>
      </c>
      <c r="B30" s="92"/>
      <c r="C30" s="92"/>
      <c r="D30" s="92"/>
      <c r="E30" s="92"/>
      <c r="F30" s="92"/>
      <c r="G30" s="92"/>
      <c r="H30" s="92"/>
      <c r="I30" s="92"/>
      <c r="J30" s="71"/>
      <c r="K30" s="92"/>
      <c r="L30" s="131" t="s">
        <v>128</v>
      </c>
      <c r="M30" s="212" t="s">
        <v>215</v>
      </c>
      <c r="N30" s="92"/>
      <c r="O30" s="92"/>
      <c r="P30" s="92" t="s">
        <v>35</v>
      </c>
      <c r="Q30" s="92" t="s">
        <v>30</v>
      </c>
      <c r="R30" s="92" t="s">
        <v>33</v>
      </c>
      <c r="S30" s="213" t="s">
        <v>33</v>
      </c>
      <c r="T30" s="71"/>
      <c r="U30" s="92"/>
      <c r="V30" s="34"/>
      <c r="W30" s="34"/>
      <c r="X30" s="34"/>
      <c r="Y30" s="34"/>
      <c r="Z30" s="34"/>
      <c r="AA30" s="34"/>
      <c r="AB30" s="34"/>
      <c r="AC30" s="27"/>
      <c r="AD30" s="27"/>
      <c r="AE30" s="27"/>
      <c r="AF30" s="34"/>
      <c r="AG30" s="34"/>
      <c r="AH30" s="34"/>
      <c r="AI30" s="34"/>
      <c r="AJ30" s="70"/>
      <c r="AK30" s="70"/>
      <c r="AL30" s="70"/>
      <c r="AM30" s="70"/>
      <c r="AN30" s="17"/>
      <c r="AO30" s="17"/>
      <c r="AP30" s="17"/>
      <c r="AQ30" s="70"/>
      <c r="AR30" s="70"/>
      <c r="AS30" s="70"/>
      <c r="AT30" s="70"/>
      <c r="AU30" s="70"/>
      <c r="AV30" s="70"/>
    </row>
    <row r="31" spans="1:48" x14ac:dyDescent="0.25">
      <c r="A31" s="92">
        <v>43577</v>
      </c>
      <c r="B31" s="76"/>
      <c r="C31" s="74"/>
      <c r="D31" s="92"/>
      <c r="E31" s="92"/>
      <c r="F31" s="74"/>
      <c r="G31" s="92"/>
      <c r="H31" s="92"/>
      <c r="I31" s="92"/>
      <c r="J31" s="71"/>
      <c r="K31" s="92"/>
      <c r="L31" s="131" t="s">
        <v>128</v>
      </c>
      <c r="M31" s="212" t="s">
        <v>215</v>
      </c>
      <c r="N31" s="92"/>
      <c r="O31" s="92"/>
      <c r="P31" s="133" t="s">
        <v>34</v>
      </c>
      <c r="Q31" s="92" t="s">
        <v>30</v>
      </c>
      <c r="R31" s="92" t="s">
        <v>33</v>
      </c>
      <c r="S31" s="213" t="s">
        <v>33</v>
      </c>
      <c r="T31" s="71"/>
      <c r="U31" s="92"/>
      <c r="V31" s="34"/>
      <c r="W31" s="34"/>
      <c r="X31" s="34"/>
      <c r="Y31" s="34"/>
      <c r="Z31" s="34"/>
      <c r="AA31" s="34"/>
      <c r="AB31" s="34"/>
      <c r="AC31" s="27"/>
      <c r="AD31" s="27"/>
      <c r="AE31" s="27"/>
      <c r="AF31" s="34"/>
      <c r="AG31" s="34"/>
      <c r="AH31" s="34"/>
      <c r="AI31" s="34"/>
      <c r="AJ31" s="70"/>
      <c r="AK31" s="70"/>
      <c r="AL31" s="70"/>
      <c r="AM31" s="70"/>
      <c r="AN31" s="17"/>
      <c r="AO31" s="17"/>
      <c r="AP31" s="17"/>
      <c r="AQ31" s="70"/>
      <c r="AR31" s="70"/>
      <c r="AS31" s="70"/>
      <c r="AT31" s="70"/>
      <c r="AU31" s="70"/>
      <c r="AV31" s="70"/>
    </row>
    <row r="32" spans="1:48" x14ac:dyDescent="0.25">
      <c r="A32" s="144">
        <v>43578</v>
      </c>
      <c r="B32" s="72" t="s">
        <v>9</v>
      </c>
      <c r="C32" s="75" t="s">
        <v>40</v>
      </c>
      <c r="D32" s="93" t="s">
        <v>10</v>
      </c>
      <c r="E32" s="93" t="s">
        <v>52</v>
      </c>
      <c r="F32" s="75" t="s">
        <v>30</v>
      </c>
      <c r="G32" s="99" t="s">
        <v>127</v>
      </c>
      <c r="H32" s="93"/>
      <c r="I32" s="99"/>
      <c r="J32" s="73" t="s">
        <v>76</v>
      </c>
      <c r="K32" s="72"/>
      <c r="L32" s="212" t="s">
        <v>216</v>
      </c>
      <c r="M32" s="217" t="s">
        <v>240</v>
      </c>
      <c r="N32" s="104" t="s">
        <v>34</v>
      </c>
      <c r="O32" s="104"/>
      <c r="P32" s="104"/>
      <c r="Q32" s="104"/>
      <c r="R32" s="104" t="s">
        <v>10</v>
      </c>
      <c r="T32" s="73"/>
      <c r="U32" s="93"/>
      <c r="V32" s="34"/>
      <c r="W32" s="95">
        <f>COUNTIF($A32:$M32,"*raulic*")</f>
        <v>1</v>
      </c>
      <c r="X32" s="95">
        <f>COUNTIF($A32:$M32,"*tucoulet*")</f>
        <v>1</v>
      </c>
      <c r="Y32" s="95">
        <f>COUNTIF($A32:$M32,"*Pouillevet*")</f>
        <v>1</v>
      </c>
      <c r="Z32" s="95">
        <f>COUNTIF($A32:$M32,"*lamglait*")</f>
        <v>1</v>
      </c>
      <c r="AA32" s="95">
        <f>COUNTIF($A32:$M32,"*béland*")</f>
        <v>1</v>
      </c>
      <c r="AB32" s="95">
        <f>COUNTIF($A32:$M32,"*jalenques*")</f>
        <v>1</v>
      </c>
      <c r="AC32" s="27"/>
      <c r="AD32" s="27"/>
      <c r="AE32" s="27"/>
      <c r="AF32" s="95">
        <f>COUNTIF($A32:$M32,"*langlois*")</f>
        <v>1</v>
      </c>
      <c r="AG32" s="95">
        <f>COUNTIF($A32:$M32,"*fitz*")</f>
        <v>1</v>
      </c>
      <c r="AH32" s="95">
        <f>COUNTIF($A32:$M32,"*summa*")</f>
        <v>1</v>
      </c>
      <c r="AI32" s="95">
        <f>COUNTIF($A32:$M32,"*grosset*")</f>
        <v>1</v>
      </c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</row>
    <row r="33" spans="1:48" x14ac:dyDescent="0.25">
      <c r="A33" s="93">
        <v>43579</v>
      </c>
      <c r="B33" s="72" t="s">
        <v>9</v>
      </c>
      <c r="C33" s="75" t="s">
        <v>40</v>
      </c>
      <c r="D33" s="93" t="s">
        <v>38</v>
      </c>
      <c r="E33" s="93" t="s">
        <v>52</v>
      </c>
      <c r="F33" s="75" t="s">
        <v>30</v>
      </c>
      <c r="G33" s="93"/>
      <c r="H33" s="93"/>
      <c r="I33" s="93"/>
      <c r="J33" s="73" t="s">
        <v>76</v>
      </c>
      <c r="K33" s="72" t="s">
        <v>1</v>
      </c>
      <c r="L33" s="212" t="s">
        <v>216</v>
      </c>
      <c r="M33" s="217" t="s">
        <v>240</v>
      </c>
      <c r="N33" s="97" t="s">
        <v>30</v>
      </c>
      <c r="O33" s="104"/>
      <c r="P33" s="104"/>
      <c r="Q33" s="104"/>
      <c r="R33" s="104" t="s">
        <v>10</v>
      </c>
      <c r="T33" s="73"/>
      <c r="U33" s="93"/>
      <c r="V33" s="34"/>
      <c r="W33" s="95">
        <f>COUNTIF($A33:$M33,"*raulic*")</f>
        <v>1</v>
      </c>
      <c r="X33" s="95">
        <f>COUNTIF($A33:$M33,"*tucoulet*")</f>
        <v>1</v>
      </c>
      <c r="Y33" s="95">
        <f>COUNTIF($A33:$M33,"*Pouillevet*")</f>
        <v>1</v>
      </c>
      <c r="Z33" s="95">
        <f>COUNTIF($A33:$M33,"*lamglait*")</f>
        <v>1</v>
      </c>
      <c r="AA33" s="95">
        <f>COUNTIF($A33:$M33,"*béland*")</f>
        <v>1</v>
      </c>
      <c r="AB33" s="95">
        <f>COUNTIF($A33:$M33,"*jalenques*")</f>
        <v>1</v>
      </c>
      <c r="AC33" s="27"/>
      <c r="AD33" s="27"/>
      <c r="AE33" s="27"/>
      <c r="AF33" s="95">
        <f>COUNTIF($A33:$M33,"*langlois*")</f>
        <v>1</v>
      </c>
      <c r="AG33" s="95">
        <f>COUNTIF($A33:$M33,"*fitz*")</f>
        <v>1</v>
      </c>
      <c r="AH33" s="95">
        <f>COUNTIF($A33:$M33,"*summa*")</f>
        <v>1</v>
      </c>
      <c r="AI33" s="95">
        <f>COUNTIF($A33:$M33,"*grosset*")</f>
        <v>1</v>
      </c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</row>
    <row r="34" spans="1:48" x14ac:dyDescent="0.25">
      <c r="A34" s="93">
        <v>43580</v>
      </c>
      <c r="B34" s="72" t="s">
        <v>9</v>
      </c>
      <c r="C34" s="75" t="s">
        <v>40</v>
      </c>
      <c r="D34" s="93" t="s">
        <v>38</v>
      </c>
      <c r="E34" s="93" t="s">
        <v>52</v>
      </c>
      <c r="F34" s="75" t="s">
        <v>30</v>
      </c>
      <c r="G34" s="93"/>
      <c r="H34" s="93"/>
      <c r="I34" s="93" t="s">
        <v>1</v>
      </c>
      <c r="J34" s="73" t="s">
        <v>76</v>
      </c>
      <c r="K34" s="72"/>
      <c r="L34" s="212" t="s">
        <v>216</v>
      </c>
      <c r="M34" s="217" t="s">
        <v>240</v>
      </c>
      <c r="N34" s="104" t="s">
        <v>34</v>
      </c>
      <c r="O34" s="104"/>
      <c r="P34" s="104"/>
      <c r="Q34" s="104"/>
      <c r="R34" s="104" t="s">
        <v>10</v>
      </c>
      <c r="T34" s="73"/>
      <c r="U34" s="93"/>
      <c r="V34" s="34"/>
      <c r="W34" s="95">
        <f>COUNTIF($A34:$M34,"*raulic*")</f>
        <v>1</v>
      </c>
      <c r="X34" s="95">
        <f>COUNTIF($A34:$M34,"*tucoulet*")</f>
        <v>1</v>
      </c>
      <c r="Y34" s="95">
        <f>COUNTIF($A34:$M34,"*Pouillevet*")</f>
        <v>1</v>
      </c>
      <c r="Z34" s="95">
        <f>COUNTIF($A34:$M34,"*lamglait*")</f>
        <v>1</v>
      </c>
      <c r="AA34" s="95">
        <f>COUNTIF($A34:$M34,"*béland*")</f>
        <v>1</v>
      </c>
      <c r="AB34" s="95">
        <f>COUNTIF($A34:$M34,"*jalenques*")</f>
        <v>1</v>
      </c>
      <c r="AC34" s="27"/>
      <c r="AD34" s="27"/>
      <c r="AE34" s="27"/>
      <c r="AF34" s="95">
        <f>COUNTIF($A34:$M34,"*langlois*")</f>
        <v>1</v>
      </c>
      <c r="AG34" s="95">
        <f>COUNTIF($A34:$M34,"*fitz*")</f>
        <v>1</v>
      </c>
      <c r="AH34" s="95">
        <f>COUNTIF($A34:$M34,"*summa*")</f>
        <v>1</v>
      </c>
      <c r="AI34" s="95">
        <f>COUNTIF($A34:$M34,"*grosset*")</f>
        <v>1</v>
      </c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</row>
    <row r="35" spans="1:48" x14ac:dyDescent="0.25">
      <c r="A35" s="93">
        <v>43581</v>
      </c>
      <c r="B35" s="72" t="s">
        <v>9</v>
      </c>
      <c r="C35" s="75" t="s">
        <v>40</v>
      </c>
      <c r="D35" s="95" t="s">
        <v>10</v>
      </c>
      <c r="E35" s="93" t="s">
        <v>52</v>
      </c>
      <c r="F35" s="75" t="s">
        <v>30</v>
      </c>
      <c r="G35" s="193" t="s">
        <v>33</v>
      </c>
      <c r="H35" s="93"/>
      <c r="I35" s="93" t="s">
        <v>1</v>
      </c>
      <c r="J35" s="73" t="s">
        <v>76</v>
      </c>
      <c r="K35" s="149"/>
      <c r="L35" s="212" t="s">
        <v>216</v>
      </c>
      <c r="M35" s="217" t="s">
        <v>240</v>
      </c>
      <c r="N35" s="104" t="s">
        <v>35</v>
      </c>
      <c r="O35" s="104"/>
      <c r="P35" s="104"/>
      <c r="Q35" s="104"/>
      <c r="R35" s="104" t="s">
        <v>10</v>
      </c>
      <c r="T35" s="151"/>
      <c r="U35" s="93"/>
      <c r="V35" s="34"/>
      <c r="W35" s="95">
        <f>COUNTIF($A35:$M35,"*raulic*")</f>
        <v>1</v>
      </c>
      <c r="X35" s="95">
        <f>COUNTIF($A35:$M35,"*tucoulet*")</f>
        <v>1</v>
      </c>
      <c r="Y35" s="95">
        <f>COUNTIF($A35:$M35,"*Pouillevet*")</f>
        <v>1</v>
      </c>
      <c r="Z35" s="95">
        <f>COUNTIF($A35:$M35,"*lamglait*")</f>
        <v>1</v>
      </c>
      <c r="AA35" s="95">
        <f>COUNTIF($A35:$M35,"*béland*")</f>
        <v>1</v>
      </c>
      <c r="AB35" s="95">
        <f>COUNTIF($A35:$M35,"*jalenques*")</f>
        <v>1</v>
      </c>
      <c r="AC35" s="27"/>
      <c r="AD35" s="27"/>
      <c r="AE35" s="27"/>
      <c r="AF35" s="27"/>
      <c r="AG35" s="95">
        <f>COUNTIF($A35:$M35,"*fitz*")</f>
        <v>1</v>
      </c>
      <c r="AH35" s="95">
        <f>COUNTIF($A35:$M35,"*summa*")</f>
        <v>1</v>
      </c>
      <c r="AI35" s="95">
        <f>COUNTIF($A35:$M35,"*grosset*")</f>
        <v>1</v>
      </c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</row>
    <row r="36" spans="1:48" x14ac:dyDescent="0.25">
      <c r="A36" s="92">
        <v>43582</v>
      </c>
      <c r="B36" s="92"/>
      <c r="C36" s="92"/>
      <c r="D36" s="92"/>
      <c r="E36" s="92"/>
      <c r="F36" s="92"/>
      <c r="G36" s="92"/>
      <c r="H36" s="92"/>
      <c r="I36" s="92"/>
      <c r="J36" s="71"/>
      <c r="K36" s="92"/>
      <c r="L36" s="212" t="s">
        <v>216</v>
      </c>
      <c r="M36" s="217" t="s">
        <v>240</v>
      </c>
      <c r="N36" s="92"/>
      <c r="O36" s="92"/>
      <c r="P36" s="92" t="s">
        <v>35</v>
      </c>
      <c r="Q36" s="92"/>
      <c r="R36" s="92" t="s">
        <v>10</v>
      </c>
      <c r="S36" s="71" t="s">
        <v>217</v>
      </c>
      <c r="T36" s="71"/>
      <c r="U36" s="92"/>
      <c r="V36" s="34"/>
      <c r="W36" s="26"/>
      <c r="X36" s="26"/>
      <c r="Y36" s="26"/>
      <c r="Z36" s="26"/>
      <c r="AA36" s="26"/>
      <c r="AB36" s="27"/>
      <c r="AC36" s="27"/>
      <c r="AD36" s="27"/>
      <c r="AE36" s="27"/>
      <c r="AF36" s="27"/>
      <c r="AG36" s="27"/>
      <c r="AH36" s="27"/>
      <c r="AI36" s="27"/>
      <c r="AJ36" s="70"/>
      <c r="AK36" s="70"/>
      <c r="AL36" s="70"/>
      <c r="AM36" s="70"/>
      <c r="AN36" s="17"/>
      <c r="AO36" s="17"/>
      <c r="AP36" s="17"/>
      <c r="AQ36" s="70"/>
      <c r="AR36" s="70"/>
      <c r="AS36" s="70"/>
      <c r="AT36" s="70"/>
      <c r="AU36" s="70"/>
      <c r="AV36" s="70"/>
    </row>
    <row r="37" spans="1:48" x14ac:dyDescent="0.25">
      <c r="A37" s="92">
        <v>43583</v>
      </c>
      <c r="B37" s="92"/>
      <c r="C37" s="92"/>
      <c r="D37" s="92"/>
      <c r="E37" s="92"/>
      <c r="F37" s="92"/>
      <c r="G37" s="92"/>
      <c r="H37" s="92"/>
      <c r="I37" s="92"/>
      <c r="J37" s="71"/>
      <c r="K37" s="92"/>
      <c r="L37" s="212" t="s">
        <v>216</v>
      </c>
      <c r="M37" s="217" t="s">
        <v>240</v>
      </c>
      <c r="N37" s="92"/>
      <c r="O37" s="92"/>
      <c r="P37" s="92" t="s">
        <v>35</v>
      </c>
      <c r="Q37" s="92"/>
      <c r="R37" s="92" t="s">
        <v>10</v>
      </c>
      <c r="S37" s="71" t="s">
        <v>217</v>
      </c>
      <c r="T37" s="71" t="s">
        <v>47</v>
      </c>
      <c r="U37" s="92"/>
      <c r="V37" s="34"/>
      <c r="W37" s="26"/>
      <c r="X37" s="26"/>
      <c r="Y37" s="26"/>
      <c r="Z37" s="26"/>
      <c r="AA37" s="26"/>
      <c r="AB37" s="27"/>
      <c r="AC37" s="27"/>
      <c r="AD37" s="27"/>
      <c r="AE37" s="27"/>
      <c r="AF37" s="27"/>
      <c r="AG37" s="27"/>
      <c r="AH37" s="27"/>
      <c r="AI37" s="27"/>
      <c r="AJ37" s="70"/>
      <c r="AK37" s="70"/>
      <c r="AL37" s="70"/>
      <c r="AM37" s="70"/>
      <c r="AN37" s="17"/>
      <c r="AO37" s="17"/>
      <c r="AP37" s="17"/>
      <c r="AQ37" s="70"/>
      <c r="AR37" s="70"/>
      <c r="AS37" s="70"/>
      <c r="AT37" s="70"/>
      <c r="AU37" s="70"/>
      <c r="AV37" s="70"/>
    </row>
    <row r="38" spans="1:48" x14ac:dyDescent="0.25">
      <c r="A38" s="93">
        <v>43584</v>
      </c>
      <c r="B38" s="72" t="s">
        <v>9</v>
      </c>
      <c r="C38" s="75" t="s">
        <v>35</v>
      </c>
      <c r="D38" s="93" t="s">
        <v>88</v>
      </c>
      <c r="E38" s="93" t="s">
        <v>70</v>
      </c>
      <c r="F38" s="75" t="s">
        <v>40</v>
      </c>
      <c r="G38" s="93"/>
      <c r="H38" s="93"/>
      <c r="I38" s="93" t="s">
        <v>30</v>
      </c>
      <c r="J38" s="73" t="s">
        <v>48</v>
      </c>
      <c r="K38" s="93" t="s">
        <v>20</v>
      </c>
      <c r="L38" s="212" t="s">
        <v>216</v>
      </c>
      <c r="M38" s="217" t="s">
        <v>240</v>
      </c>
      <c r="N38" s="104" t="s">
        <v>34</v>
      </c>
      <c r="O38" s="104"/>
      <c r="P38" s="104"/>
      <c r="Q38" s="104"/>
      <c r="R38" s="104" t="s">
        <v>33</v>
      </c>
      <c r="S38" s="215"/>
      <c r="T38" s="73" t="s">
        <v>47</v>
      </c>
      <c r="U38" s="93"/>
      <c r="V38" s="34"/>
      <c r="W38" s="95">
        <f>COUNTIF($A38:$M38,"*raulic*")</f>
        <v>1</v>
      </c>
      <c r="X38" s="95">
        <f>COUNTIF($A38:$M38,"*tucoulet*")</f>
        <v>1</v>
      </c>
      <c r="Y38" s="95">
        <f>COUNTIF($A38:$M38,"*Pouillevet*")</f>
        <v>1</v>
      </c>
      <c r="Z38" s="95">
        <f>COUNTIF($A38:$M38,"*lamglait*")</f>
        <v>1</v>
      </c>
      <c r="AA38" s="95">
        <f>COUNTIF($A38:$M38,"*béland*")</f>
        <v>1</v>
      </c>
      <c r="AB38" s="95">
        <f>COUNTIF($A38:$M38,"*jalenques*")</f>
        <v>1</v>
      </c>
      <c r="AC38" s="27"/>
      <c r="AD38" s="27"/>
      <c r="AE38" s="27"/>
      <c r="AF38" s="95">
        <f>COUNTIF($A38:$M38,"*langlois*")</f>
        <v>1</v>
      </c>
      <c r="AG38" s="95">
        <f>COUNTIF($A38:$M38,"*fitz*")</f>
        <v>1</v>
      </c>
      <c r="AH38" s="95">
        <f>COUNTIF($A38:$M38,"*summa*")</f>
        <v>1</v>
      </c>
      <c r="AI38" s="95">
        <f>COUNTIF($A38:$M38,"*grosset*")</f>
        <v>1</v>
      </c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</row>
    <row r="39" spans="1:48" x14ac:dyDescent="0.25">
      <c r="A39" s="93">
        <v>43585</v>
      </c>
      <c r="B39" s="72" t="s">
        <v>9</v>
      </c>
      <c r="C39" s="75" t="s">
        <v>35</v>
      </c>
      <c r="D39" s="93" t="s">
        <v>10</v>
      </c>
      <c r="E39" s="93" t="s">
        <v>51</v>
      </c>
      <c r="F39" s="75" t="s">
        <v>40</v>
      </c>
      <c r="G39" s="93" t="s">
        <v>60</v>
      </c>
      <c r="H39" s="93"/>
      <c r="I39" s="93"/>
      <c r="J39" s="73"/>
      <c r="K39" s="148" t="s">
        <v>72</v>
      </c>
      <c r="L39" s="212" t="s">
        <v>216</v>
      </c>
      <c r="M39" s="217" t="s">
        <v>240</v>
      </c>
      <c r="N39" s="104" t="s">
        <v>1</v>
      </c>
      <c r="O39" s="104"/>
      <c r="P39" s="104"/>
      <c r="Q39" s="104"/>
      <c r="R39" s="104" t="s">
        <v>33</v>
      </c>
      <c r="S39" s="215"/>
      <c r="T39" s="73" t="s">
        <v>47</v>
      </c>
      <c r="U39" s="93"/>
      <c r="V39" s="34"/>
      <c r="W39" s="95">
        <f>COUNTIF($A39:$M39,"*raulic*")</f>
        <v>1</v>
      </c>
      <c r="X39" s="95">
        <f>COUNTIF($A39:$M39,"*tucoulet*")</f>
        <v>1</v>
      </c>
      <c r="Y39" s="95">
        <f>COUNTIF($A39:$M39,"*Pouillevet*")</f>
        <v>1</v>
      </c>
      <c r="Z39" s="95">
        <f>COUNTIF($A39:$M39,"*lamglait*")</f>
        <v>1</v>
      </c>
      <c r="AA39" s="95">
        <f>COUNTIF($A39:$M39,"*béland*")</f>
        <v>1</v>
      </c>
      <c r="AB39" s="95">
        <f>COUNTIF($A39:$M39,"*jalenques*")</f>
        <v>1</v>
      </c>
      <c r="AC39" s="27"/>
      <c r="AD39" s="27"/>
      <c r="AE39" s="27"/>
      <c r="AF39" s="95">
        <f>COUNTIF($A39:$M39,"*langlois*")</f>
        <v>1</v>
      </c>
      <c r="AG39" s="95">
        <f>COUNTIF($A39:$M39,"*fitz*")</f>
        <v>1</v>
      </c>
      <c r="AH39" s="95">
        <f>COUNTIF($A39:$M39,"*summa*")</f>
        <v>1</v>
      </c>
      <c r="AI39" s="95">
        <f>COUNTIF($A39:$M39,"*grosset*")</f>
        <v>1</v>
      </c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</row>
    <row r="40" spans="1:48" x14ac:dyDescent="0.25">
      <c r="A40" s="93">
        <v>43586</v>
      </c>
      <c r="B40" s="72" t="s">
        <v>9</v>
      </c>
      <c r="C40" s="75" t="s">
        <v>35</v>
      </c>
      <c r="D40" s="93" t="s">
        <v>88</v>
      </c>
      <c r="E40" s="93" t="s">
        <v>51</v>
      </c>
      <c r="F40" s="75" t="s">
        <v>40</v>
      </c>
      <c r="G40" s="93"/>
      <c r="H40" s="93"/>
      <c r="I40" s="93" t="s">
        <v>30</v>
      </c>
      <c r="J40" s="73"/>
      <c r="K40" s="72" t="s">
        <v>72</v>
      </c>
      <c r="L40" s="212" t="s">
        <v>216</v>
      </c>
      <c r="M40" s="217" t="s">
        <v>240</v>
      </c>
      <c r="N40" s="104" t="s">
        <v>30</v>
      </c>
      <c r="O40" s="104"/>
      <c r="P40" s="104"/>
      <c r="Q40" s="104"/>
      <c r="R40" s="104" t="s">
        <v>33</v>
      </c>
      <c r="S40" s="215"/>
      <c r="T40" s="73" t="s">
        <v>47</v>
      </c>
      <c r="U40" s="93"/>
      <c r="V40" s="34"/>
      <c r="W40" s="95">
        <f>COUNTIF($A40:$M40,"*raulic*")</f>
        <v>1</v>
      </c>
      <c r="X40" s="95">
        <f>COUNTIF($A40:$M40,"*tucoulet*")</f>
        <v>1</v>
      </c>
      <c r="Y40" s="95">
        <f>COUNTIF($A40:$M40,"*Pouillevet*")</f>
        <v>1</v>
      </c>
      <c r="Z40" s="95">
        <f>COUNTIF($A40:$M40,"*lamglait*")</f>
        <v>1</v>
      </c>
      <c r="AA40" s="95">
        <f>COUNTIF($A40:$M40,"*béland*")</f>
        <v>1</v>
      </c>
      <c r="AB40" s="95">
        <f>COUNTIF($A40:$M40,"*jalenques*")</f>
        <v>1</v>
      </c>
      <c r="AC40" s="27"/>
      <c r="AD40" s="27"/>
      <c r="AE40" s="27"/>
      <c r="AF40" s="95">
        <f>COUNTIF($A40:$M40,"*langlois*")</f>
        <v>1</v>
      </c>
      <c r="AG40" s="95">
        <f>COUNTIF($A40:$M40,"*fitz*")</f>
        <v>1</v>
      </c>
      <c r="AH40" s="95">
        <f>COUNTIF($A40:$M40,"*summa*")</f>
        <v>1</v>
      </c>
      <c r="AI40" s="95">
        <f>COUNTIF($A40:$M40,"*grosset*")</f>
        <v>1</v>
      </c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</row>
    <row r="41" spans="1:48" x14ac:dyDescent="0.25">
      <c r="A41" s="93">
        <v>43587</v>
      </c>
      <c r="B41" s="72" t="s">
        <v>9</v>
      </c>
      <c r="C41" s="75" t="s">
        <v>35</v>
      </c>
      <c r="D41" s="93" t="s">
        <v>33</v>
      </c>
      <c r="E41" s="93" t="s">
        <v>51</v>
      </c>
      <c r="F41" s="75" t="s">
        <v>40</v>
      </c>
      <c r="G41" s="93"/>
      <c r="H41" s="93"/>
      <c r="I41" s="93" t="s">
        <v>30</v>
      </c>
      <c r="J41" s="73" t="s">
        <v>10</v>
      </c>
      <c r="K41" s="72" t="s">
        <v>72</v>
      </c>
      <c r="L41" s="212" t="s">
        <v>216</v>
      </c>
      <c r="M41" s="217" t="s">
        <v>240</v>
      </c>
      <c r="N41" s="97" t="s">
        <v>30</v>
      </c>
      <c r="O41" s="104"/>
      <c r="P41" s="104"/>
      <c r="Q41" s="104"/>
      <c r="R41" s="104" t="s">
        <v>33</v>
      </c>
      <c r="S41" s="215"/>
      <c r="T41" s="73" t="s">
        <v>47</v>
      </c>
      <c r="U41" s="93"/>
      <c r="V41" s="34"/>
      <c r="W41" s="95">
        <f>COUNTIF($A41:$M41,"*raulic*")</f>
        <v>1</v>
      </c>
      <c r="X41" s="95">
        <f>COUNTIF($A41:$M41,"*tucoulet*")</f>
        <v>1</v>
      </c>
      <c r="Y41" s="95">
        <f>COUNTIF($A41:$M41,"*Pouillevet*")</f>
        <v>1</v>
      </c>
      <c r="Z41" s="95">
        <f>COUNTIF($A41:$M41,"*lamglait*")</f>
        <v>1</v>
      </c>
      <c r="AA41" s="95">
        <f>COUNTIF($A41:$M41,"*béland*")</f>
        <v>1</v>
      </c>
      <c r="AB41" s="95">
        <f>COUNTIF($A41:$M41,"*jalenques*")</f>
        <v>1</v>
      </c>
      <c r="AC41" s="27"/>
      <c r="AD41" s="27"/>
      <c r="AE41" s="27"/>
      <c r="AF41" s="95">
        <f>COUNTIF($A41:$M41,"*langlois*")</f>
        <v>1</v>
      </c>
      <c r="AG41" s="95">
        <f>COUNTIF($A41:$M41,"*fitz*")</f>
        <v>1</v>
      </c>
      <c r="AH41" s="95">
        <f>COUNTIF($A41:$M41,"*summa*")</f>
        <v>1</v>
      </c>
      <c r="AI41" s="95">
        <f>COUNTIF($A41:$M41,"*grosset*")</f>
        <v>1</v>
      </c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</row>
    <row r="42" spans="1:48" x14ac:dyDescent="0.25">
      <c r="A42" s="93">
        <v>43588</v>
      </c>
      <c r="B42" s="72" t="s">
        <v>9</v>
      </c>
      <c r="C42" s="75" t="s">
        <v>8</v>
      </c>
      <c r="D42" s="96" t="s">
        <v>1</v>
      </c>
      <c r="E42" s="93" t="s">
        <v>51</v>
      </c>
      <c r="F42" s="75" t="s">
        <v>40</v>
      </c>
      <c r="G42" s="72" t="s">
        <v>95</v>
      </c>
      <c r="H42" s="93"/>
      <c r="I42" s="93" t="s">
        <v>30</v>
      </c>
      <c r="J42" s="73"/>
      <c r="K42" s="72" t="s">
        <v>20</v>
      </c>
      <c r="L42" s="212" t="s">
        <v>216</v>
      </c>
      <c r="M42" s="217" t="s">
        <v>240</v>
      </c>
      <c r="N42" s="223" t="s">
        <v>30</v>
      </c>
      <c r="O42" s="104"/>
      <c r="P42" s="104"/>
      <c r="Q42" s="104"/>
      <c r="R42" s="104" t="s">
        <v>33</v>
      </c>
      <c r="S42" s="215"/>
      <c r="T42" s="151"/>
      <c r="U42" s="93"/>
      <c r="V42" s="34"/>
      <c r="W42" s="95">
        <f>COUNTIF($A42:$M42,"*raulic*")</f>
        <v>1</v>
      </c>
      <c r="X42" s="95">
        <f>COUNTIF($A42:$M42,"*tucoulet*")</f>
        <v>1</v>
      </c>
      <c r="Y42" s="95">
        <f>COUNTIF($A42:$M42,"*Pouillevet*")</f>
        <v>1</v>
      </c>
      <c r="Z42" s="95">
        <f>COUNTIF($A42:$M42,"*lamglait*")</f>
        <v>1</v>
      </c>
      <c r="AA42" s="95">
        <f>COUNTIF($A42:$M42,"*béland*")</f>
        <v>1</v>
      </c>
      <c r="AB42" s="95">
        <f>COUNTIF($A42:$M42,"*jalenques*")</f>
        <v>1</v>
      </c>
      <c r="AC42" s="27"/>
      <c r="AD42" s="27"/>
      <c r="AE42" s="27"/>
      <c r="AF42" s="27"/>
      <c r="AG42" s="95">
        <f>COUNTIF($A42:$M42,"*fitz*")</f>
        <v>1</v>
      </c>
      <c r="AH42" s="95">
        <f>COUNTIF($A42:$M42,"*summa*")</f>
        <v>1</v>
      </c>
      <c r="AI42" s="95">
        <f>COUNTIF($A42:$M42,"*grosset*")</f>
        <v>1</v>
      </c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</row>
    <row r="43" spans="1:48" x14ac:dyDescent="0.25">
      <c r="A43" s="92">
        <v>43589</v>
      </c>
      <c r="B43" s="92"/>
      <c r="C43" s="92"/>
      <c r="D43" s="92"/>
      <c r="E43" s="92"/>
      <c r="F43" s="92"/>
      <c r="G43" s="92"/>
      <c r="H43" s="92"/>
      <c r="I43" s="92"/>
      <c r="J43" s="71"/>
      <c r="K43" s="92"/>
      <c r="L43" s="212" t="s">
        <v>216</v>
      </c>
      <c r="M43" s="217" t="s">
        <v>240</v>
      </c>
      <c r="N43" s="92"/>
      <c r="O43" s="92"/>
      <c r="P43" s="92" t="s">
        <v>48</v>
      </c>
      <c r="Q43" s="92" t="s">
        <v>30</v>
      </c>
      <c r="R43" s="92" t="s">
        <v>33</v>
      </c>
      <c r="S43" s="71" t="s">
        <v>217</v>
      </c>
      <c r="T43" s="71"/>
      <c r="U43" s="92"/>
      <c r="V43" s="34"/>
      <c r="W43" s="26"/>
      <c r="X43" s="26"/>
      <c r="Y43" s="26"/>
      <c r="Z43" s="26"/>
      <c r="AA43" s="26"/>
      <c r="AB43" s="27"/>
      <c r="AC43" s="27"/>
      <c r="AD43" s="27"/>
      <c r="AE43" s="27"/>
      <c r="AF43" s="27"/>
      <c r="AG43" s="27"/>
      <c r="AH43" s="27"/>
      <c r="AI43" s="27"/>
      <c r="AJ43" s="70"/>
      <c r="AK43" s="70"/>
      <c r="AL43" s="70"/>
      <c r="AM43" s="70"/>
      <c r="AN43" s="17"/>
      <c r="AO43" s="17"/>
      <c r="AP43" s="17"/>
      <c r="AQ43" s="70"/>
      <c r="AR43" s="70"/>
      <c r="AS43" s="70"/>
      <c r="AT43" s="70"/>
      <c r="AU43" s="70"/>
      <c r="AV43" s="70"/>
    </row>
    <row r="44" spans="1:48" x14ac:dyDescent="0.25">
      <c r="A44" s="92">
        <v>43590</v>
      </c>
      <c r="B44" s="92"/>
      <c r="C44" s="92"/>
      <c r="D44" s="92"/>
      <c r="E44" s="92"/>
      <c r="F44" s="92"/>
      <c r="G44" s="92"/>
      <c r="H44" s="92"/>
      <c r="I44" s="92"/>
      <c r="J44" s="71"/>
      <c r="K44" s="92"/>
      <c r="L44" s="212" t="s">
        <v>216</v>
      </c>
      <c r="M44" s="217" t="s">
        <v>240</v>
      </c>
      <c r="N44" s="92"/>
      <c r="O44" s="92"/>
      <c r="P44" s="92" t="s">
        <v>48</v>
      </c>
      <c r="Q44" s="197" t="s">
        <v>1</v>
      </c>
      <c r="R44" s="92" t="s">
        <v>33</v>
      </c>
      <c r="S44" s="71" t="s">
        <v>217</v>
      </c>
      <c r="T44" s="71"/>
      <c r="U44" s="92"/>
      <c r="V44" s="34"/>
      <c r="W44" s="26"/>
      <c r="X44" s="26"/>
      <c r="Y44" s="26"/>
      <c r="Z44" s="26"/>
      <c r="AA44" s="26"/>
      <c r="AB44" s="27"/>
      <c r="AC44" s="27"/>
      <c r="AD44" s="27"/>
      <c r="AE44" s="27"/>
      <c r="AF44" s="27"/>
      <c r="AG44" s="27"/>
      <c r="AH44" s="27"/>
      <c r="AI44" s="27"/>
      <c r="AJ44" s="70"/>
      <c r="AK44" s="70"/>
      <c r="AL44" s="70"/>
      <c r="AM44" s="70"/>
      <c r="AN44" s="17"/>
      <c r="AO44" s="17"/>
      <c r="AP44" s="17"/>
      <c r="AQ44" s="70"/>
      <c r="AR44" s="70"/>
      <c r="AS44" s="70"/>
      <c r="AT44" s="70"/>
      <c r="AU44" s="70"/>
      <c r="AV44" s="70"/>
    </row>
    <row r="45" spans="1:48" x14ac:dyDescent="0.25">
      <c r="A45" s="93">
        <v>43591</v>
      </c>
      <c r="B45" s="72" t="s">
        <v>9</v>
      </c>
      <c r="C45" s="75" t="s">
        <v>35</v>
      </c>
      <c r="D45" s="93" t="s">
        <v>36</v>
      </c>
      <c r="E45" s="93" t="s">
        <v>51</v>
      </c>
      <c r="F45" s="75" t="s">
        <v>40</v>
      </c>
      <c r="G45" s="93"/>
      <c r="H45" s="93"/>
      <c r="I45" s="72" t="s">
        <v>1</v>
      </c>
      <c r="J45" s="73"/>
      <c r="K45" s="72" t="s">
        <v>144</v>
      </c>
      <c r="L45" s="104" t="s">
        <v>80</v>
      </c>
      <c r="M45" s="104" t="s">
        <v>79</v>
      </c>
      <c r="N45" s="104" t="s">
        <v>35</v>
      </c>
      <c r="O45" s="104"/>
      <c r="P45" s="104"/>
      <c r="Q45" s="104"/>
      <c r="R45" s="99" t="s">
        <v>10</v>
      </c>
      <c r="T45" s="73"/>
      <c r="U45" s="93"/>
      <c r="V45" s="34"/>
      <c r="W45" s="95">
        <f>COUNTIF($A45:$M45,"*raulic*")</f>
        <v>1</v>
      </c>
      <c r="X45" s="95">
        <f>COUNTIF($A45:$M45,"*tucoulet*")</f>
        <v>1</v>
      </c>
      <c r="Y45" s="95">
        <f>COUNTIF($A45:$M45,"*Pouillevet*")</f>
        <v>1</v>
      </c>
      <c r="Z45" s="95">
        <f>COUNTIF($A45:$M45,"*lamglait*")</f>
        <v>1</v>
      </c>
      <c r="AA45" s="95">
        <f>COUNTIF($A45:$M45,"*béland*")</f>
        <v>1</v>
      </c>
      <c r="AB45" s="95">
        <f>COUNTIF($A45:$M45,"*jalenques*")</f>
        <v>1</v>
      </c>
      <c r="AC45" s="27"/>
      <c r="AD45" s="27"/>
      <c r="AE45" s="27"/>
      <c r="AF45" s="95">
        <f>COUNTIF($A45:$M45,"*langlois*")</f>
        <v>1</v>
      </c>
      <c r="AG45" s="95">
        <f>COUNTIF($A45:$M45,"*fitz*")</f>
        <v>1</v>
      </c>
      <c r="AH45" s="95">
        <f>COUNTIF($A45:$M45,"*summa*")</f>
        <v>1</v>
      </c>
      <c r="AI45" s="95">
        <f>COUNTIF($A45:$M45,"*grosset*")</f>
        <v>1</v>
      </c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</row>
    <row r="46" spans="1:48" x14ac:dyDescent="0.25">
      <c r="A46" s="93">
        <v>43592</v>
      </c>
      <c r="B46" s="72" t="s">
        <v>9</v>
      </c>
      <c r="C46" s="75" t="s">
        <v>8</v>
      </c>
      <c r="D46" s="93" t="s">
        <v>33</v>
      </c>
      <c r="E46" s="93" t="s">
        <v>51</v>
      </c>
      <c r="F46" s="75" t="s">
        <v>40</v>
      </c>
      <c r="G46" s="72" t="s">
        <v>89</v>
      </c>
      <c r="H46" s="93"/>
      <c r="I46" s="72" t="s">
        <v>1</v>
      </c>
      <c r="J46" s="73"/>
      <c r="K46" s="194" t="s">
        <v>144</v>
      </c>
      <c r="L46" s="104" t="s">
        <v>80</v>
      </c>
      <c r="M46" s="104" t="s">
        <v>79</v>
      </c>
      <c r="N46" s="104" t="s">
        <v>1</v>
      </c>
      <c r="O46" s="104"/>
      <c r="P46" s="104"/>
      <c r="Q46" s="104"/>
      <c r="R46" s="99" t="s">
        <v>10</v>
      </c>
      <c r="T46" s="73"/>
      <c r="U46" s="93"/>
      <c r="V46" s="34"/>
      <c r="W46" s="95">
        <f>COUNTIF($A46:$M46,"*raulic*")</f>
        <v>1</v>
      </c>
      <c r="X46" s="95">
        <f>COUNTIF($A46:$M46,"*tucoulet*")</f>
        <v>1</v>
      </c>
      <c r="Y46" s="95">
        <f>COUNTIF($A46:$M46,"*Pouillevet*")</f>
        <v>1</v>
      </c>
      <c r="Z46" s="95">
        <f>COUNTIF($A46:$M46,"*lamglait*")</f>
        <v>1</v>
      </c>
      <c r="AA46" s="95">
        <f>COUNTIF($A46:$M46,"*béland*")</f>
        <v>1</v>
      </c>
      <c r="AB46" s="95">
        <f>COUNTIF($A46:$M46,"*jalenques*")</f>
        <v>1</v>
      </c>
      <c r="AC46" s="27"/>
      <c r="AD46" s="27"/>
      <c r="AE46" s="27"/>
      <c r="AF46" s="95">
        <f>COUNTIF($A46:$M46,"*langlois*")</f>
        <v>1</v>
      </c>
      <c r="AG46" s="95">
        <f>COUNTIF($A46:$M46,"*fitz*")</f>
        <v>1</v>
      </c>
      <c r="AH46" s="95">
        <f>COUNTIF($A46:$M46,"*summa*")</f>
        <v>1</v>
      </c>
      <c r="AI46" s="95">
        <f>COUNTIF($A46:$M46,"*grosset*")</f>
        <v>1</v>
      </c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</row>
    <row r="47" spans="1:48" x14ac:dyDescent="0.25">
      <c r="A47" s="93">
        <v>43593</v>
      </c>
      <c r="B47" s="72" t="s">
        <v>9</v>
      </c>
      <c r="C47" s="75" t="s">
        <v>35</v>
      </c>
      <c r="D47" s="93" t="s">
        <v>36</v>
      </c>
      <c r="E47" s="93" t="s">
        <v>51</v>
      </c>
      <c r="F47" s="75" t="s">
        <v>40</v>
      </c>
      <c r="G47" s="93"/>
      <c r="H47" s="93"/>
      <c r="I47" s="72" t="s">
        <v>1</v>
      </c>
      <c r="J47" s="73"/>
      <c r="K47" s="72" t="s">
        <v>144</v>
      </c>
      <c r="L47" s="104" t="s">
        <v>80</v>
      </c>
      <c r="M47" s="104" t="s">
        <v>79</v>
      </c>
      <c r="N47" s="97" t="s">
        <v>30</v>
      </c>
      <c r="O47" s="104"/>
      <c r="P47" s="104"/>
      <c r="Q47" s="104"/>
      <c r="R47" s="99" t="s">
        <v>10</v>
      </c>
      <c r="T47" s="73"/>
      <c r="U47" s="93"/>
      <c r="V47" s="34"/>
      <c r="W47" s="95">
        <f>COUNTIF($A47:$M47,"*raulic*")</f>
        <v>1</v>
      </c>
      <c r="X47" s="95">
        <f>COUNTIF($A47:$M47,"*tucoulet*")</f>
        <v>1</v>
      </c>
      <c r="Y47" s="95">
        <f>COUNTIF($A47:$M47,"*Pouillevet*")</f>
        <v>1</v>
      </c>
      <c r="Z47" s="95">
        <f>COUNTIF($A47:$M47,"*lamglait*")</f>
        <v>1</v>
      </c>
      <c r="AA47" s="95">
        <f>COUNTIF($A47:$M47,"*béland*")</f>
        <v>1</v>
      </c>
      <c r="AB47" s="95">
        <f>COUNTIF($A47:$M47,"*jalenques*")</f>
        <v>1</v>
      </c>
      <c r="AC47" s="27"/>
      <c r="AD47" s="27"/>
      <c r="AE47" s="27"/>
      <c r="AF47" s="95">
        <f>COUNTIF($A47:$M47,"*langlois*")</f>
        <v>1</v>
      </c>
      <c r="AG47" s="95">
        <f>COUNTIF($A47:$M47,"*fitz*")</f>
        <v>1</v>
      </c>
      <c r="AH47" s="95">
        <f>COUNTIF($A47:$M47,"*summa*")</f>
        <v>1</v>
      </c>
      <c r="AI47" s="95">
        <f>COUNTIF($A47:$M47,"*grosset*")</f>
        <v>1</v>
      </c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</row>
    <row r="48" spans="1:48" x14ac:dyDescent="0.25">
      <c r="A48" s="93">
        <v>43594</v>
      </c>
      <c r="B48" s="72" t="s">
        <v>9</v>
      </c>
      <c r="C48" s="75" t="s">
        <v>35</v>
      </c>
      <c r="D48" s="93" t="s">
        <v>33</v>
      </c>
      <c r="E48" s="93" t="s">
        <v>51</v>
      </c>
      <c r="F48" s="75" t="s">
        <v>8</v>
      </c>
      <c r="G48" s="93" t="s">
        <v>20</v>
      </c>
      <c r="H48" s="93"/>
      <c r="I48" s="72" t="s">
        <v>1</v>
      </c>
      <c r="J48" s="73"/>
      <c r="K48" s="72" t="s">
        <v>107</v>
      </c>
      <c r="L48" s="104" t="s">
        <v>80</v>
      </c>
      <c r="M48" s="104" t="s">
        <v>79</v>
      </c>
      <c r="N48" s="104" t="s">
        <v>30</v>
      </c>
      <c r="O48" s="104"/>
      <c r="P48" s="104"/>
      <c r="Q48" s="104"/>
      <c r="R48" s="99" t="s">
        <v>10</v>
      </c>
      <c r="T48" s="73"/>
      <c r="U48" s="93"/>
      <c r="V48" s="34"/>
      <c r="W48" s="95">
        <f>COUNTIF($A48:$M48,"*raulic*")</f>
        <v>1</v>
      </c>
      <c r="X48" s="95">
        <f>COUNTIF($A48:$M48,"*tucoulet*")</f>
        <v>1</v>
      </c>
      <c r="Y48" s="95">
        <f>COUNTIF($A48:$M48,"*Pouillevet*")</f>
        <v>1</v>
      </c>
      <c r="Z48" s="95">
        <f>COUNTIF($A48:$M48,"*lamglait*")</f>
        <v>1</v>
      </c>
      <c r="AA48" s="95">
        <f>COUNTIF($A48:$M48,"*béland*")</f>
        <v>1</v>
      </c>
      <c r="AB48" s="95">
        <f>COUNTIF($A48:$M48,"*jalenques*")</f>
        <v>1</v>
      </c>
      <c r="AC48" s="27"/>
      <c r="AD48" s="27"/>
      <c r="AE48" s="27"/>
      <c r="AF48" s="95">
        <f>COUNTIF($A48:$M48,"*langlois*")</f>
        <v>1</v>
      </c>
      <c r="AG48" s="95">
        <f>COUNTIF($A48:$M48,"*fitz*")</f>
        <v>1</v>
      </c>
      <c r="AH48" s="95">
        <f>COUNTIF($A48:$M48,"*summa*")</f>
        <v>1</v>
      </c>
      <c r="AI48" s="95">
        <f>COUNTIF($A48:$M48,"*grosset*")</f>
        <v>1</v>
      </c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</row>
    <row r="49" spans="1:48" x14ac:dyDescent="0.25">
      <c r="A49" s="93">
        <v>43595</v>
      </c>
      <c r="B49" s="72" t="s">
        <v>9</v>
      </c>
      <c r="C49" s="75" t="s">
        <v>8</v>
      </c>
      <c r="D49" s="93" t="s">
        <v>16</v>
      </c>
      <c r="E49" s="93" t="s">
        <v>51</v>
      </c>
      <c r="F49" s="75" t="s">
        <v>40</v>
      </c>
      <c r="G49" s="72" t="s">
        <v>95</v>
      </c>
      <c r="H49" s="93"/>
      <c r="I49" s="72" t="s">
        <v>1</v>
      </c>
      <c r="J49" s="73"/>
      <c r="K49" s="72" t="s">
        <v>58</v>
      </c>
      <c r="L49" s="104" t="s">
        <v>80</v>
      </c>
      <c r="M49" s="104" t="s">
        <v>79</v>
      </c>
      <c r="N49" s="96" t="s">
        <v>35</v>
      </c>
      <c r="O49" s="97" t="s">
        <v>30</v>
      </c>
      <c r="P49" s="104"/>
      <c r="Q49" s="104"/>
      <c r="R49" s="104" t="s">
        <v>20</v>
      </c>
      <c r="T49" s="151"/>
      <c r="U49" s="93"/>
      <c r="V49" s="34"/>
      <c r="W49" s="95">
        <f>COUNTIF($A49:$M49,"*raulic*")</f>
        <v>1</v>
      </c>
      <c r="X49" s="95">
        <f>COUNTIF($A49:$M49,"*tucoulet*")</f>
        <v>1</v>
      </c>
      <c r="Y49" s="95">
        <f>COUNTIF($A49:$M49,"*Pouillevet*")</f>
        <v>1</v>
      </c>
      <c r="Z49" s="95">
        <f>COUNTIF($A49:$M49,"*lamglait*")</f>
        <v>1</v>
      </c>
      <c r="AA49" s="95">
        <f>COUNTIF($A49:$M49,"*béland*")</f>
        <v>1</v>
      </c>
      <c r="AB49" s="95">
        <f>COUNTIF($A49:$M49,"*jalenques*")</f>
        <v>1</v>
      </c>
      <c r="AC49" s="27"/>
      <c r="AD49" s="27"/>
      <c r="AE49" s="27"/>
      <c r="AF49" s="27"/>
      <c r="AG49" s="95">
        <f>COUNTIF($A49:$M49,"*fitz*")</f>
        <v>1</v>
      </c>
      <c r="AH49" s="95">
        <f>COUNTIF($A49:$M49,"*summa*")</f>
        <v>1</v>
      </c>
      <c r="AI49" s="95">
        <f>COUNTIF($A49:$M49,"*grosset*")</f>
        <v>1</v>
      </c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</row>
    <row r="50" spans="1:48" x14ac:dyDescent="0.25">
      <c r="A50" s="92">
        <v>43596</v>
      </c>
      <c r="B50" s="92"/>
      <c r="C50" s="92"/>
      <c r="D50" s="92"/>
      <c r="E50" s="92"/>
      <c r="F50" s="92"/>
      <c r="G50" s="92"/>
      <c r="H50" s="92"/>
      <c r="I50" s="92"/>
      <c r="J50" s="71"/>
      <c r="K50" s="92"/>
      <c r="L50" s="92" t="s">
        <v>80</v>
      </c>
      <c r="M50" s="92" t="s">
        <v>79</v>
      </c>
      <c r="N50" s="92"/>
      <c r="O50" s="92"/>
      <c r="P50" s="96" t="s">
        <v>35</v>
      </c>
      <c r="Q50" s="92" t="s">
        <v>1</v>
      </c>
      <c r="R50" s="92" t="s">
        <v>20</v>
      </c>
      <c r="S50" s="71" t="s">
        <v>33</v>
      </c>
      <c r="T50" s="71"/>
      <c r="U50" s="92"/>
      <c r="V50" s="34"/>
      <c r="W50" s="26"/>
      <c r="X50" s="26"/>
      <c r="Y50" s="26"/>
      <c r="Z50" s="26"/>
      <c r="AA50" s="26"/>
      <c r="AB50" s="27"/>
      <c r="AC50" s="27"/>
      <c r="AD50" s="27"/>
      <c r="AE50" s="27"/>
      <c r="AF50" s="27"/>
      <c r="AG50" s="27"/>
      <c r="AH50" s="27"/>
      <c r="AI50" s="27"/>
      <c r="AJ50" s="70"/>
      <c r="AK50" s="70"/>
      <c r="AL50" s="70"/>
      <c r="AM50" s="70"/>
      <c r="AN50" s="17"/>
      <c r="AO50" s="17"/>
      <c r="AP50" s="17"/>
      <c r="AQ50" s="70"/>
      <c r="AR50" s="70"/>
      <c r="AS50" s="70"/>
      <c r="AT50" s="70"/>
      <c r="AU50" s="70"/>
      <c r="AV50" s="70"/>
    </row>
    <row r="51" spans="1:48" x14ac:dyDescent="0.25">
      <c r="A51" s="92">
        <v>43597</v>
      </c>
      <c r="B51" s="92"/>
      <c r="C51" s="92"/>
      <c r="D51" s="92"/>
      <c r="E51" s="92"/>
      <c r="F51" s="92"/>
      <c r="G51" s="92"/>
      <c r="H51" s="92"/>
      <c r="I51" s="92"/>
      <c r="J51" s="71"/>
      <c r="K51" s="92"/>
      <c r="L51" s="92" t="s">
        <v>80</v>
      </c>
      <c r="M51" s="92" t="s">
        <v>79</v>
      </c>
      <c r="N51" s="92"/>
      <c r="O51" s="92"/>
      <c r="P51" s="96" t="s">
        <v>35</v>
      </c>
      <c r="Q51" s="92" t="s">
        <v>1</v>
      </c>
      <c r="R51" s="92" t="s">
        <v>20</v>
      </c>
      <c r="S51" s="71" t="s">
        <v>33</v>
      </c>
      <c r="T51" s="71"/>
      <c r="U51" s="92"/>
      <c r="V51" s="34"/>
      <c r="W51" s="26"/>
      <c r="X51" s="26"/>
      <c r="Y51" s="26"/>
      <c r="Z51" s="26"/>
      <c r="AA51" s="26"/>
      <c r="AB51" s="27"/>
      <c r="AC51" s="27"/>
      <c r="AD51" s="27"/>
      <c r="AE51" s="27"/>
      <c r="AF51" s="27"/>
      <c r="AG51" s="27"/>
      <c r="AH51" s="27"/>
      <c r="AI51" s="27"/>
      <c r="AJ51" s="70"/>
      <c r="AK51" s="70"/>
      <c r="AL51" s="70"/>
      <c r="AM51" s="70"/>
      <c r="AN51" s="17"/>
      <c r="AO51" s="17"/>
      <c r="AP51" s="17"/>
      <c r="AQ51" s="70"/>
      <c r="AR51" s="70"/>
      <c r="AS51" s="70"/>
      <c r="AT51" s="70"/>
      <c r="AU51" s="70"/>
      <c r="AV51" s="70"/>
    </row>
    <row r="52" spans="1:48" x14ac:dyDescent="0.25">
      <c r="A52" s="93">
        <v>43598</v>
      </c>
      <c r="B52" s="72" t="s">
        <v>9</v>
      </c>
      <c r="C52" s="75" t="s">
        <v>48</v>
      </c>
      <c r="D52" s="93" t="s">
        <v>88</v>
      </c>
      <c r="E52" s="75" t="s">
        <v>63</v>
      </c>
      <c r="F52" s="75" t="s">
        <v>1</v>
      </c>
      <c r="G52" s="93"/>
      <c r="H52" s="93"/>
      <c r="I52" s="144" t="s">
        <v>40</v>
      </c>
      <c r="J52" s="73"/>
      <c r="K52" s="93" t="s">
        <v>89</v>
      </c>
      <c r="L52" s="127"/>
      <c r="M52" s="93" t="s">
        <v>256</v>
      </c>
      <c r="N52" s="104" t="s">
        <v>30</v>
      </c>
      <c r="O52" s="104"/>
      <c r="P52" s="104"/>
      <c r="Q52" s="104"/>
      <c r="R52" s="104" t="s">
        <v>59</v>
      </c>
      <c r="T52" s="73"/>
      <c r="U52" s="154"/>
      <c r="V52" s="34"/>
      <c r="W52" s="95">
        <f>COUNTIF($A52:$M52,"*raulic*")</f>
        <v>1</v>
      </c>
      <c r="X52" s="95">
        <f>COUNTIF($A52:$M52,"*tucoulet*")</f>
        <v>1</v>
      </c>
      <c r="Y52" s="95">
        <f>COUNTIF($A52:$M52,"*Pouillevet*")</f>
        <v>1</v>
      </c>
      <c r="Z52" s="95">
        <f>COUNTIF($A52:$M52,"*lamglait*")</f>
        <v>1</v>
      </c>
      <c r="AA52" s="95">
        <f>COUNTIF($A52:$M52,"*béland*")</f>
        <v>1</v>
      </c>
      <c r="AB52" s="95">
        <f>COUNTIF($A52:$M52,"*jalenques*")</f>
        <v>1</v>
      </c>
      <c r="AC52" s="27"/>
      <c r="AD52" s="27"/>
      <c r="AE52" s="27"/>
      <c r="AF52" s="95">
        <f>COUNTIF($A52:$M52,"*langlois*")</f>
        <v>1</v>
      </c>
      <c r="AG52" s="95">
        <f>COUNTIF($A52:$M52,"*fitz*")</f>
        <v>1</v>
      </c>
      <c r="AH52" s="95">
        <f>COUNTIF($A52:$M52,"*summa*")</f>
        <v>1</v>
      </c>
      <c r="AI52" s="95">
        <f>COUNTIF($A52:$M52,"*grosset*")</f>
        <v>1</v>
      </c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</row>
    <row r="53" spans="1:48" x14ac:dyDescent="0.25">
      <c r="A53" s="93">
        <v>43599</v>
      </c>
      <c r="B53" s="72" t="s">
        <v>9</v>
      </c>
      <c r="C53" s="75" t="s">
        <v>48</v>
      </c>
      <c r="D53" s="93" t="s">
        <v>10</v>
      </c>
      <c r="E53" s="75" t="s">
        <v>63</v>
      </c>
      <c r="F53" s="75" t="s">
        <v>1</v>
      </c>
      <c r="G53" s="216" t="s">
        <v>39</v>
      </c>
      <c r="H53" s="93"/>
      <c r="I53" s="216" t="s">
        <v>33</v>
      </c>
      <c r="J53" s="73"/>
      <c r="K53" s="93" t="s">
        <v>211</v>
      </c>
      <c r="L53" s="127"/>
      <c r="M53" s="93" t="s">
        <v>256</v>
      </c>
      <c r="N53" s="104" t="s">
        <v>30</v>
      </c>
      <c r="O53" s="104"/>
      <c r="P53" s="104"/>
      <c r="Q53" s="104"/>
      <c r="R53" s="104" t="s">
        <v>59</v>
      </c>
      <c r="T53" s="73"/>
      <c r="U53" s="154"/>
      <c r="V53" s="34"/>
      <c r="W53" s="95">
        <f>COUNTIF($A53:$M53,"*raulic*")</f>
        <v>1</v>
      </c>
      <c r="X53" s="95">
        <f>COUNTIF($A53:$M53,"*tucoulet*")</f>
        <v>1</v>
      </c>
      <c r="Y53" s="95">
        <f>COUNTIF($A53:$M53,"*Pouillevet*")</f>
        <v>1</v>
      </c>
      <c r="Z53" s="95">
        <f>COUNTIF($A53:$M53,"*lamglait*")</f>
        <v>1</v>
      </c>
      <c r="AA53" s="95">
        <f>COUNTIF($A53:$M53,"*béland*")</f>
        <v>1</v>
      </c>
      <c r="AB53" s="95">
        <f>COUNTIF($A53:$M53,"*jalenques*")</f>
        <v>1</v>
      </c>
      <c r="AC53" s="27"/>
      <c r="AD53" s="27"/>
      <c r="AE53" s="27"/>
      <c r="AF53" s="95">
        <f>COUNTIF($A53:$M53,"*langlois*")</f>
        <v>1</v>
      </c>
      <c r="AG53" s="95">
        <f>COUNTIF($A53:$M53,"*fitz*")</f>
        <v>1</v>
      </c>
      <c r="AH53" s="95">
        <f>COUNTIF($A53:$M53,"*summa*")</f>
        <v>1</v>
      </c>
      <c r="AI53" s="95">
        <f>COUNTIF($A53:$M53,"*grosset*")</f>
        <v>1</v>
      </c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</row>
    <row r="54" spans="1:48" x14ac:dyDescent="0.25">
      <c r="A54" s="93">
        <v>43600</v>
      </c>
      <c r="B54" s="72" t="s">
        <v>9</v>
      </c>
      <c r="C54" s="75" t="s">
        <v>48</v>
      </c>
      <c r="D54" s="93" t="s">
        <v>88</v>
      </c>
      <c r="E54" s="75" t="s">
        <v>63</v>
      </c>
      <c r="F54" s="75" t="s">
        <v>1</v>
      </c>
      <c r="G54" s="93"/>
      <c r="H54" s="93"/>
      <c r="I54" s="144" t="s">
        <v>40</v>
      </c>
      <c r="J54" s="73"/>
      <c r="K54" s="93" t="s">
        <v>89</v>
      </c>
      <c r="L54" s="127"/>
      <c r="M54" s="93" t="s">
        <v>256</v>
      </c>
      <c r="N54" s="223" t="s">
        <v>48</v>
      </c>
      <c r="O54" s="104"/>
      <c r="P54" s="104"/>
      <c r="Q54" s="104"/>
      <c r="R54" s="104" t="s">
        <v>59</v>
      </c>
      <c r="T54" s="73"/>
      <c r="U54" s="154"/>
      <c r="V54" s="34"/>
      <c r="W54" s="95">
        <f>COUNTIF($A54:$M54,"*raulic*")</f>
        <v>1</v>
      </c>
      <c r="X54" s="95">
        <f>COUNTIF($A54:$M54,"*tucoulet*")</f>
        <v>1</v>
      </c>
      <c r="Y54" s="95">
        <f>COUNTIF($A54:$M54,"*Pouillevet*")</f>
        <v>1</v>
      </c>
      <c r="Z54" s="95">
        <f>COUNTIF($A54:$M54,"*lamglait*")</f>
        <v>1</v>
      </c>
      <c r="AA54" s="95">
        <f>COUNTIF($A54:$M54,"*béland*")</f>
        <v>1</v>
      </c>
      <c r="AB54" s="95">
        <f>COUNTIF($A54:$M54,"*jalenques*")</f>
        <v>1</v>
      </c>
      <c r="AC54" s="27"/>
      <c r="AD54" s="27"/>
      <c r="AE54" s="27"/>
      <c r="AF54" s="95">
        <f>COUNTIF($A54:$M54,"*langlois*")</f>
        <v>1</v>
      </c>
      <c r="AG54" s="95">
        <f>COUNTIF($A54:$M54,"*fitz*")</f>
        <v>1</v>
      </c>
      <c r="AH54" s="95">
        <f>COUNTIF($A54:$M54,"*summa*")</f>
        <v>1</v>
      </c>
      <c r="AI54" s="95">
        <f>COUNTIF($A54:$M54,"*grosset*")</f>
        <v>1</v>
      </c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</row>
    <row r="55" spans="1:48" x14ac:dyDescent="0.25">
      <c r="A55" s="93">
        <v>43601</v>
      </c>
      <c r="B55" s="72" t="s">
        <v>9</v>
      </c>
      <c r="C55" s="75" t="s">
        <v>48</v>
      </c>
      <c r="D55" s="93" t="s">
        <v>10</v>
      </c>
      <c r="E55" s="218" t="s">
        <v>61</v>
      </c>
      <c r="F55" s="75"/>
      <c r="G55" s="221" t="s">
        <v>33</v>
      </c>
      <c r="H55" s="93"/>
      <c r="I55" s="144"/>
      <c r="J55" s="73"/>
      <c r="K55" s="99" t="s">
        <v>241</v>
      </c>
      <c r="L55" s="127"/>
      <c r="M55" s="93" t="s">
        <v>256</v>
      </c>
      <c r="N55" s="223" t="s">
        <v>35</v>
      </c>
      <c r="O55" s="104"/>
      <c r="P55" s="104"/>
      <c r="Q55" s="104"/>
      <c r="R55" s="104" t="s">
        <v>59</v>
      </c>
      <c r="T55" s="73"/>
      <c r="U55" s="154"/>
      <c r="V55" s="34"/>
      <c r="W55" s="95">
        <f>COUNTIF($A55:$M55,"*raulic*")</f>
        <v>1</v>
      </c>
      <c r="X55" s="95">
        <f>COUNTIF($A55:$M55,"*tucoulet*")</f>
        <v>1</v>
      </c>
      <c r="Y55" s="95">
        <f>COUNTIF($A55:$M55,"*Pouillevet*")</f>
        <v>1</v>
      </c>
      <c r="Z55" s="95">
        <f>COUNTIF($A55:$M55,"*lamglait*")</f>
        <v>1</v>
      </c>
      <c r="AA55" s="95">
        <f>COUNTIF($A55:$M55,"*béland*")</f>
        <v>1</v>
      </c>
      <c r="AB55" s="95">
        <f>COUNTIF($A55:$M55,"*jalenques*")</f>
        <v>1</v>
      </c>
      <c r="AC55" s="27"/>
      <c r="AD55" s="27"/>
      <c r="AE55" s="27"/>
      <c r="AF55" s="95">
        <f>COUNTIF($A55:$M55,"*langlois*")</f>
        <v>1</v>
      </c>
      <c r="AG55" s="95">
        <f>COUNTIF($A55:$M55,"*fitz*")</f>
        <v>1</v>
      </c>
      <c r="AH55" s="95">
        <f>COUNTIF($A55:$M55,"*summa*")</f>
        <v>1</v>
      </c>
      <c r="AI55" s="95">
        <f>COUNTIF($A55:$M55,"*grosset*")</f>
        <v>1</v>
      </c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</row>
    <row r="56" spans="1:48" x14ac:dyDescent="0.25">
      <c r="A56" s="93">
        <v>43602</v>
      </c>
      <c r="B56" s="72" t="s">
        <v>8</v>
      </c>
      <c r="C56" s="75" t="s">
        <v>48</v>
      </c>
      <c r="D56" s="93" t="s">
        <v>16</v>
      </c>
      <c r="E56" s="218" t="s">
        <v>34</v>
      </c>
      <c r="F56" s="75"/>
      <c r="H56" s="93"/>
      <c r="I56" s="144"/>
      <c r="J56" s="73" t="s">
        <v>9</v>
      </c>
      <c r="K56" s="99" t="s">
        <v>242</v>
      </c>
      <c r="L56" s="127"/>
      <c r="M56" s="93" t="s">
        <v>256</v>
      </c>
      <c r="N56" s="104" t="s">
        <v>48</v>
      </c>
      <c r="O56" s="104"/>
      <c r="P56" s="104"/>
      <c r="Q56" s="104"/>
      <c r="R56" s="104" t="s">
        <v>59</v>
      </c>
      <c r="T56" s="151"/>
      <c r="U56" s="154"/>
      <c r="V56" s="34"/>
      <c r="W56" s="95">
        <f>COUNTIF($A56:$M56,"*raulic*")</f>
        <v>1</v>
      </c>
      <c r="X56" s="95">
        <f>COUNTIF($A56:$M56,"*tucoulet*")</f>
        <v>1</v>
      </c>
      <c r="Y56" s="95">
        <f>COUNTIF($A56:$M56,"*Pouillevet*")</f>
        <v>1</v>
      </c>
      <c r="Z56" s="95">
        <f>COUNTIF($A56:$M56,"*lamglait*")</f>
        <v>1</v>
      </c>
      <c r="AA56" s="95">
        <f>COUNTIF($A56:$M56,"*béland*")</f>
        <v>1</v>
      </c>
      <c r="AB56" s="95">
        <f>COUNTIF($A56:$M56,"*jalenques*")</f>
        <v>1</v>
      </c>
      <c r="AC56" s="27"/>
      <c r="AD56" s="27"/>
      <c r="AE56" s="27"/>
      <c r="AF56" s="27"/>
      <c r="AG56" s="95">
        <f>COUNTIF($A56:$M56,"*fitz*")</f>
        <v>1</v>
      </c>
      <c r="AH56" s="95">
        <f>COUNTIF($A56:$M56,"*summa*")</f>
        <v>1</v>
      </c>
      <c r="AI56" s="95">
        <f>COUNTIF($A56:$M56,"*grosset*")</f>
        <v>1</v>
      </c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</row>
    <row r="57" spans="1:48" x14ac:dyDescent="0.25">
      <c r="A57" s="92">
        <v>43603</v>
      </c>
      <c r="B57" s="92"/>
      <c r="C57" s="92"/>
      <c r="D57" s="92"/>
      <c r="E57" s="92"/>
      <c r="F57" s="92"/>
      <c r="G57" s="92"/>
      <c r="H57" s="92"/>
      <c r="I57" s="92"/>
      <c r="J57" s="71"/>
      <c r="K57" s="92"/>
      <c r="L57" s="164"/>
      <c r="M57" s="92" t="s">
        <v>256</v>
      </c>
      <c r="N57" s="92"/>
      <c r="O57" s="92"/>
      <c r="P57" s="92" t="s">
        <v>48</v>
      </c>
      <c r="Q57" s="92"/>
      <c r="R57" s="92" t="s">
        <v>59</v>
      </c>
      <c r="S57" s="71" t="s">
        <v>33</v>
      </c>
      <c r="T57" s="71" t="s">
        <v>28</v>
      </c>
      <c r="U57" s="155"/>
      <c r="V57" s="34"/>
      <c r="W57" s="26"/>
      <c r="X57" s="26"/>
      <c r="Y57" s="26"/>
      <c r="Z57" s="26"/>
      <c r="AA57" s="26"/>
      <c r="AB57" s="27"/>
      <c r="AC57" s="27"/>
      <c r="AD57" s="27"/>
      <c r="AE57" s="27"/>
      <c r="AF57" s="27"/>
      <c r="AG57" s="27"/>
      <c r="AH57" s="27"/>
      <c r="AI57" s="27"/>
      <c r="AJ57" s="70"/>
      <c r="AK57" s="70"/>
      <c r="AL57" s="70"/>
      <c r="AM57" s="70"/>
      <c r="AN57" s="17"/>
      <c r="AO57" s="17"/>
      <c r="AP57" s="17"/>
      <c r="AQ57" s="70"/>
      <c r="AR57" s="70"/>
      <c r="AS57" s="70"/>
      <c r="AT57" s="70"/>
      <c r="AU57" s="70"/>
      <c r="AV57" s="70"/>
    </row>
    <row r="58" spans="1:48" x14ac:dyDescent="0.25">
      <c r="A58" s="92">
        <v>43604</v>
      </c>
      <c r="B58" s="92"/>
      <c r="C58" s="92"/>
      <c r="D58" s="92"/>
      <c r="E58" s="92"/>
      <c r="F58" s="92"/>
      <c r="G58" s="92"/>
      <c r="H58" s="92"/>
      <c r="I58" s="92"/>
      <c r="J58" s="71"/>
      <c r="K58" s="92"/>
      <c r="L58" s="164"/>
      <c r="M58" s="92" t="s">
        <v>256</v>
      </c>
      <c r="N58" s="92"/>
      <c r="O58" s="92"/>
      <c r="P58" s="92" t="s">
        <v>35</v>
      </c>
      <c r="Q58" s="92"/>
      <c r="R58" s="92" t="s">
        <v>59</v>
      </c>
      <c r="S58" s="71" t="s">
        <v>33</v>
      </c>
      <c r="T58" s="71" t="s">
        <v>28</v>
      </c>
      <c r="U58" s="155"/>
      <c r="V58" s="34"/>
      <c r="W58" s="26"/>
      <c r="X58" s="26"/>
      <c r="Y58" s="26"/>
      <c r="Z58" s="26"/>
      <c r="AA58" s="26"/>
      <c r="AB58" s="27"/>
      <c r="AC58" s="27"/>
      <c r="AD58" s="27"/>
      <c r="AE58" s="27"/>
      <c r="AF58" s="27"/>
      <c r="AG58" s="27"/>
      <c r="AH58" s="27"/>
      <c r="AI58" s="27"/>
      <c r="AJ58" s="70"/>
      <c r="AK58" s="70"/>
      <c r="AL58" s="70"/>
      <c r="AM58" s="70"/>
      <c r="AN58" s="17"/>
      <c r="AO58" s="17"/>
      <c r="AP58" s="17"/>
      <c r="AQ58" s="70"/>
      <c r="AR58" s="70"/>
      <c r="AS58" s="70"/>
      <c r="AT58" s="70"/>
      <c r="AU58" s="70"/>
      <c r="AV58" s="70"/>
    </row>
    <row r="59" spans="1:48" x14ac:dyDescent="0.25">
      <c r="A59" s="92">
        <v>43605</v>
      </c>
      <c r="B59" s="92"/>
      <c r="C59" s="92"/>
      <c r="D59" s="92"/>
      <c r="E59" s="92"/>
      <c r="F59" s="92"/>
      <c r="G59" s="92"/>
      <c r="H59" s="92"/>
      <c r="I59" s="92"/>
      <c r="J59" s="71"/>
      <c r="K59" s="92"/>
      <c r="L59" s="164"/>
      <c r="M59" s="92" t="s">
        <v>256</v>
      </c>
      <c r="N59" s="92"/>
      <c r="O59" s="92"/>
      <c r="P59" s="92" t="s">
        <v>35</v>
      </c>
      <c r="Q59" s="92"/>
      <c r="R59" s="92" t="s">
        <v>59</v>
      </c>
      <c r="S59" s="71" t="s">
        <v>33</v>
      </c>
      <c r="T59" s="71" t="s">
        <v>28</v>
      </c>
      <c r="U59" s="155"/>
      <c r="V59" s="34"/>
      <c r="W59" s="26"/>
      <c r="X59" s="26"/>
      <c r="Y59" s="26"/>
      <c r="Z59" s="26"/>
      <c r="AA59" s="26"/>
      <c r="AB59" s="27"/>
      <c r="AC59" s="27"/>
      <c r="AD59" s="27"/>
      <c r="AE59" s="27"/>
      <c r="AF59" s="27"/>
      <c r="AG59" s="27"/>
      <c r="AH59" s="27"/>
      <c r="AI59" s="27"/>
      <c r="AJ59" s="70"/>
      <c r="AK59" s="70"/>
      <c r="AL59" s="70"/>
      <c r="AM59" s="70"/>
      <c r="AN59" s="17"/>
      <c r="AO59" s="17"/>
      <c r="AP59" s="17"/>
      <c r="AQ59" s="70"/>
      <c r="AR59" s="70"/>
      <c r="AS59" s="70"/>
      <c r="AT59" s="70"/>
      <c r="AU59" s="70"/>
      <c r="AV59" s="70"/>
    </row>
    <row r="60" spans="1:48" x14ac:dyDescent="0.25">
      <c r="A60" s="93">
        <v>43606</v>
      </c>
      <c r="B60" s="72" t="s">
        <v>9</v>
      </c>
      <c r="C60" s="75" t="s">
        <v>48</v>
      </c>
      <c r="D60" s="93" t="s">
        <v>10</v>
      </c>
      <c r="E60" s="75" t="s">
        <v>61</v>
      </c>
      <c r="F60" s="75"/>
      <c r="G60" s="75" t="s">
        <v>33</v>
      </c>
      <c r="H60" s="93"/>
      <c r="I60" s="145"/>
      <c r="J60" s="73"/>
      <c r="K60" s="144" t="s">
        <v>221</v>
      </c>
      <c r="L60" s="93" t="s">
        <v>255</v>
      </c>
      <c r="M60" s="93" t="s">
        <v>256</v>
      </c>
      <c r="N60" s="104" t="s">
        <v>48</v>
      </c>
      <c r="O60" s="104"/>
      <c r="P60" s="104"/>
      <c r="Q60" s="104"/>
      <c r="R60" s="104" t="s">
        <v>20</v>
      </c>
      <c r="T60" s="73" t="s">
        <v>28</v>
      </c>
      <c r="U60" s="154"/>
      <c r="V60" s="34"/>
      <c r="W60" s="95">
        <f>COUNTIF($A60:$M60,"*raulic*")</f>
        <v>1</v>
      </c>
      <c r="X60" s="95">
        <f>COUNTIF($A60:$M60,"*tucoulet*")</f>
        <v>1</v>
      </c>
      <c r="Y60" s="95">
        <f>COUNTIF($A60:$M60,"*Pouillevet*")</f>
        <v>1</v>
      </c>
      <c r="Z60" s="95">
        <f>COUNTIF($A60:$M60,"*lamglait*")</f>
        <v>1</v>
      </c>
      <c r="AA60" s="95">
        <f>COUNTIF($A60:$M60,"*béland*")</f>
        <v>1</v>
      </c>
      <c r="AB60" s="95">
        <f>COUNTIF($A60:$M60,"*jalenques*")</f>
        <v>1</v>
      </c>
      <c r="AC60" s="27"/>
      <c r="AD60" s="27"/>
      <c r="AE60" s="27"/>
      <c r="AF60" s="95">
        <f>COUNTIF($A60:$M60,"*langlois*")</f>
        <v>1</v>
      </c>
      <c r="AG60" s="95">
        <f>COUNTIF($A60:$M60,"*fitz*")</f>
        <v>1</v>
      </c>
      <c r="AH60" s="95">
        <f>COUNTIF($A60:$M60,"*summa*")</f>
        <v>1</v>
      </c>
      <c r="AI60" s="95">
        <f>COUNTIF($A60:$M60,"*grosset*")</f>
        <v>1</v>
      </c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</row>
    <row r="61" spans="1:48" x14ac:dyDescent="0.25">
      <c r="A61" s="93">
        <v>43607</v>
      </c>
      <c r="B61" s="72" t="s">
        <v>9</v>
      </c>
      <c r="C61" s="75" t="s">
        <v>48</v>
      </c>
      <c r="D61" s="93" t="s">
        <v>37</v>
      </c>
      <c r="E61" s="75" t="s">
        <v>61</v>
      </c>
      <c r="F61" s="75"/>
      <c r="G61" s="93"/>
      <c r="H61" s="93"/>
      <c r="I61" s="93" t="s">
        <v>33</v>
      </c>
      <c r="J61" s="73"/>
      <c r="K61" s="93" t="s">
        <v>222</v>
      </c>
      <c r="L61" s="93" t="s">
        <v>255</v>
      </c>
      <c r="M61" s="93" t="s">
        <v>256</v>
      </c>
      <c r="N61" s="104" t="s">
        <v>34</v>
      </c>
      <c r="O61" s="104"/>
      <c r="P61" s="104"/>
      <c r="Q61" s="104"/>
      <c r="R61" s="104" t="s">
        <v>20</v>
      </c>
      <c r="T61" s="73" t="s">
        <v>28</v>
      </c>
      <c r="U61" s="154"/>
      <c r="V61" s="34"/>
      <c r="W61" s="95">
        <f>COUNTIF($A61:$M61,"*raulic*")</f>
        <v>1</v>
      </c>
      <c r="X61" s="95">
        <f>COUNTIF($A61:$M61,"*tucoulet*")</f>
        <v>1</v>
      </c>
      <c r="Y61" s="95">
        <f>COUNTIF($A61:$M61,"*Pouillevet*")</f>
        <v>1</v>
      </c>
      <c r="Z61" s="95">
        <f>COUNTIF($A61:$M61,"*lamglait*")</f>
        <v>1</v>
      </c>
      <c r="AA61" s="95">
        <f>COUNTIF($A61:$M61,"*béland*")</f>
        <v>1</v>
      </c>
      <c r="AB61" s="95">
        <f>COUNTIF($A61:$M61,"*jalenques*")</f>
        <v>1</v>
      </c>
      <c r="AC61" s="27"/>
      <c r="AD61" s="27"/>
      <c r="AE61" s="27"/>
      <c r="AF61" s="95">
        <f>COUNTIF($A61:$M61,"*langlois*")</f>
        <v>1</v>
      </c>
      <c r="AG61" s="95">
        <f>COUNTIF($A61:$M61,"*fitz*")</f>
        <v>1</v>
      </c>
      <c r="AH61" s="95">
        <f>COUNTIF($A61:$M61,"*summa*")</f>
        <v>1</v>
      </c>
      <c r="AI61" s="95">
        <f>COUNTIF($A61:$M61,"*grosset*")</f>
        <v>1</v>
      </c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</row>
    <row r="62" spans="1:48" x14ac:dyDescent="0.25">
      <c r="A62" s="93">
        <v>43608</v>
      </c>
      <c r="B62" s="72" t="s">
        <v>9</v>
      </c>
      <c r="C62" s="75" t="s">
        <v>48</v>
      </c>
      <c r="D62" s="93" t="s">
        <v>37</v>
      </c>
      <c r="E62" s="75" t="s">
        <v>61</v>
      </c>
      <c r="F62" s="75"/>
      <c r="G62" s="93"/>
      <c r="H62" s="93"/>
      <c r="I62" s="93" t="s">
        <v>33</v>
      </c>
      <c r="J62" s="73"/>
      <c r="K62" s="93" t="s">
        <v>222</v>
      </c>
      <c r="L62" s="93" t="s">
        <v>255</v>
      </c>
      <c r="M62" s="93" t="s">
        <v>256</v>
      </c>
      <c r="N62" s="223" t="s">
        <v>34</v>
      </c>
      <c r="O62" s="104"/>
      <c r="P62" s="104"/>
      <c r="Q62" s="104"/>
      <c r="R62" s="104" t="s">
        <v>20</v>
      </c>
      <c r="T62" s="73" t="s">
        <v>28</v>
      </c>
      <c r="U62" s="154"/>
      <c r="V62" s="34"/>
      <c r="W62" s="95">
        <f>COUNTIF($A62:$M62,"*raulic*")</f>
        <v>1</v>
      </c>
      <c r="X62" s="95">
        <f>COUNTIF($A62:$M62,"*tucoulet*")</f>
        <v>1</v>
      </c>
      <c r="Y62" s="95">
        <f>COUNTIF($A62:$M62,"*Pouillevet*")</f>
        <v>1</v>
      </c>
      <c r="Z62" s="95">
        <f>COUNTIF($A62:$M62,"*lamglait*")</f>
        <v>1</v>
      </c>
      <c r="AA62" s="95">
        <f>COUNTIF($A62:$M62,"*béland*")</f>
        <v>1</v>
      </c>
      <c r="AB62" s="95">
        <f>COUNTIF($A62:$M62,"*jalenques*")</f>
        <v>1</v>
      </c>
      <c r="AC62" s="27"/>
      <c r="AD62" s="27"/>
      <c r="AE62" s="27"/>
      <c r="AF62" s="95">
        <f>COUNTIF($A62:$M62,"*langlois*")</f>
        <v>1</v>
      </c>
      <c r="AG62" s="95">
        <f>COUNTIF($A62:$M62,"*fitz*")</f>
        <v>1</v>
      </c>
      <c r="AH62" s="95">
        <f>COUNTIF($A62:$M62,"*summa*")</f>
        <v>1</v>
      </c>
      <c r="AI62" s="95">
        <f>COUNTIF($A62:$M62,"*grosset*")</f>
        <v>1</v>
      </c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</row>
    <row r="63" spans="1:48" x14ac:dyDescent="0.25">
      <c r="A63" s="93">
        <v>43609</v>
      </c>
      <c r="B63" s="72" t="s">
        <v>9</v>
      </c>
      <c r="C63" s="75" t="s">
        <v>48</v>
      </c>
      <c r="D63" s="93" t="s">
        <v>16</v>
      </c>
      <c r="E63" s="75" t="s">
        <v>61</v>
      </c>
      <c r="F63" s="75"/>
      <c r="G63" s="93" t="s">
        <v>20</v>
      </c>
      <c r="H63" s="93"/>
      <c r="I63" s="93" t="s">
        <v>33</v>
      </c>
      <c r="J63" s="73"/>
      <c r="K63" s="93" t="s">
        <v>223</v>
      </c>
      <c r="L63" s="93" t="s">
        <v>255</v>
      </c>
      <c r="M63" s="93" t="s">
        <v>256</v>
      </c>
      <c r="N63" s="135" t="s">
        <v>48</v>
      </c>
      <c r="O63" s="104"/>
      <c r="P63" s="104"/>
      <c r="Q63" s="104"/>
      <c r="R63" s="132" t="s">
        <v>20</v>
      </c>
      <c r="T63" s="151" t="s">
        <v>28</v>
      </c>
      <c r="U63" s="154"/>
      <c r="V63" s="34"/>
      <c r="W63" s="95">
        <f>COUNTIF($A63:$M63,"*raulic*")</f>
        <v>1</v>
      </c>
      <c r="X63" s="95">
        <f>COUNTIF($A63:$M63,"*tucoulet*")</f>
        <v>1</v>
      </c>
      <c r="Y63" s="95">
        <f>COUNTIF($A63:$M63,"*Pouillevet*")</f>
        <v>1</v>
      </c>
      <c r="Z63" s="95">
        <f>COUNTIF($A63:$M63,"*lamglait*")</f>
        <v>1</v>
      </c>
      <c r="AA63" s="95">
        <f>COUNTIF($A63:$M63,"*béland*")</f>
        <v>1</v>
      </c>
      <c r="AB63" s="95">
        <f>COUNTIF($A63:$M63,"*jalenques*")</f>
        <v>1</v>
      </c>
      <c r="AC63" s="27"/>
      <c r="AD63" s="27"/>
      <c r="AE63" s="27"/>
      <c r="AF63" s="27"/>
      <c r="AG63" s="95">
        <f>COUNTIF($A63:$M63,"*fitz*")</f>
        <v>1</v>
      </c>
      <c r="AH63" s="95">
        <f>COUNTIF($A63:$M63,"*summa*")</f>
        <v>1</v>
      </c>
      <c r="AI63" s="150">
        <f>COUNTIF($A63:$M63,"*grosset*")</f>
        <v>2</v>
      </c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</row>
    <row r="64" spans="1:48" x14ac:dyDescent="0.25">
      <c r="A64" s="92">
        <v>43610</v>
      </c>
      <c r="B64" s="92"/>
      <c r="C64" s="92"/>
      <c r="D64" s="92"/>
      <c r="E64" s="92"/>
      <c r="F64" s="92"/>
      <c r="G64" s="136"/>
      <c r="H64" s="92"/>
      <c r="I64" s="92"/>
      <c r="J64" s="71"/>
      <c r="K64" s="92"/>
      <c r="L64" s="92"/>
      <c r="M64" s="92" t="s">
        <v>246</v>
      </c>
      <c r="N64" s="92"/>
      <c r="O64" s="92"/>
      <c r="P64" s="135" t="s">
        <v>48</v>
      </c>
      <c r="Q64" s="92"/>
      <c r="R64" s="132" t="s">
        <v>20</v>
      </c>
      <c r="S64" s="214" t="s">
        <v>20</v>
      </c>
      <c r="T64" s="71"/>
      <c r="U64" s="155"/>
      <c r="V64" s="34"/>
      <c r="W64" s="26"/>
      <c r="X64" s="26"/>
      <c r="Y64" s="26"/>
      <c r="Z64" s="26"/>
      <c r="AA64" s="26"/>
      <c r="AB64" s="27"/>
      <c r="AC64" s="27"/>
      <c r="AD64" s="27"/>
      <c r="AE64" s="27"/>
      <c r="AF64" s="27"/>
      <c r="AG64" s="27"/>
      <c r="AH64" s="27"/>
      <c r="AI64" s="27"/>
      <c r="AJ64" s="70"/>
      <c r="AK64" s="70"/>
      <c r="AL64" s="70"/>
      <c r="AM64" s="70"/>
      <c r="AN64" s="17"/>
      <c r="AO64" s="17"/>
      <c r="AP64" s="17"/>
      <c r="AQ64" s="70"/>
      <c r="AR64" s="70"/>
      <c r="AS64" s="70"/>
      <c r="AT64" s="70"/>
      <c r="AU64" s="70"/>
      <c r="AV64" s="70"/>
    </row>
    <row r="65" spans="1:48" x14ac:dyDescent="0.25">
      <c r="A65" s="92">
        <v>43611</v>
      </c>
      <c r="B65" s="92"/>
      <c r="C65" s="92"/>
      <c r="D65" s="92"/>
      <c r="E65" s="92"/>
      <c r="F65" s="92"/>
      <c r="G65" s="92"/>
      <c r="H65" s="92"/>
      <c r="I65" s="92"/>
      <c r="J65" s="71"/>
      <c r="K65" s="92"/>
      <c r="L65" s="164"/>
      <c r="M65" s="92" t="s">
        <v>246</v>
      </c>
      <c r="N65" s="92"/>
      <c r="O65" s="92"/>
      <c r="P65" s="135" t="s">
        <v>48</v>
      </c>
      <c r="Q65" s="92"/>
      <c r="R65" s="132" t="s">
        <v>20</v>
      </c>
      <c r="S65" s="214" t="s">
        <v>20</v>
      </c>
      <c r="T65" s="71"/>
      <c r="U65" s="155"/>
      <c r="V65" s="34"/>
      <c r="W65" s="26"/>
      <c r="X65" s="26"/>
      <c r="Y65" s="26"/>
      <c r="Z65" s="26"/>
      <c r="AA65" s="26"/>
      <c r="AB65" s="27"/>
      <c r="AC65" s="27"/>
      <c r="AD65" s="27"/>
      <c r="AE65" s="27"/>
      <c r="AF65" s="27"/>
      <c r="AG65" s="27"/>
      <c r="AH65" s="27"/>
      <c r="AI65" s="27"/>
      <c r="AJ65" s="70"/>
      <c r="AK65" s="70"/>
      <c r="AL65" s="70"/>
      <c r="AM65" s="70"/>
      <c r="AN65" s="17"/>
      <c r="AO65" s="17"/>
      <c r="AP65" s="17"/>
      <c r="AQ65" s="70"/>
      <c r="AR65" s="70"/>
      <c r="AS65" s="70"/>
      <c r="AT65" s="70"/>
      <c r="AU65" s="70"/>
      <c r="AV65" s="70"/>
    </row>
    <row r="66" spans="1:48" x14ac:dyDescent="0.25">
      <c r="A66" s="93">
        <v>43612</v>
      </c>
      <c r="B66" s="72" t="s">
        <v>8</v>
      </c>
      <c r="C66" s="75" t="s">
        <v>48</v>
      </c>
      <c r="D66" s="93" t="s">
        <v>37</v>
      </c>
      <c r="E66" s="93" t="s">
        <v>52</v>
      </c>
      <c r="F66" s="75"/>
      <c r="G66" s="93"/>
      <c r="H66" s="93"/>
      <c r="I66" s="93"/>
      <c r="J66" s="73"/>
      <c r="K66" s="93" t="s">
        <v>244</v>
      </c>
      <c r="L66" s="93" t="s">
        <v>257</v>
      </c>
      <c r="M66" s="184" t="s">
        <v>259</v>
      </c>
      <c r="N66" s="104" t="s">
        <v>35</v>
      </c>
      <c r="O66" s="104"/>
      <c r="P66" s="104"/>
      <c r="Q66" s="104"/>
      <c r="R66" s="104" t="s">
        <v>10</v>
      </c>
      <c r="T66" s="73"/>
      <c r="U66" s="154"/>
      <c r="V66" s="34"/>
      <c r="W66" s="95">
        <f>COUNTIF($A66:$L66,"*raulic*")</f>
        <v>1</v>
      </c>
      <c r="X66" s="95">
        <f>COUNTIF($A66:$L66,"*tucoulet*")</f>
        <v>1</v>
      </c>
      <c r="Y66" s="95">
        <f>COUNTIF($A66:$L66,"*Pouillevet*")</f>
        <v>1</v>
      </c>
      <c r="Z66" s="95">
        <f>COUNTIF($A66:$L66,"*lamglait*")</f>
        <v>1</v>
      </c>
      <c r="AA66" s="95">
        <f>COUNTIF($A66:$L66,"*béland*")</f>
        <v>1</v>
      </c>
      <c r="AB66" s="95">
        <f>COUNTIF($A66:$L66,"*jalenques*")</f>
        <v>1</v>
      </c>
      <c r="AC66" s="27"/>
      <c r="AD66" s="27"/>
      <c r="AE66" s="27"/>
      <c r="AF66" s="95">
        <f>COUNTIF($A66:$L66,"*langlois*")</f>
        <v>1</v>
      </c>
      <c r="AG66" s="95">
        <f>COUNTIF($A66:$L66,"*fitz*")</f>
        <v>0</v>
      </c>
      <c r="AH66" s="95">
        <f>COUNTIF($A66:$L66,"*summa*")</f>
        <v>1</v>
      </c>
      <c r="AI66" s="95">
        <f>COUNTIF($A66:$L66,"*grosset*")</f>
        <v>1</v>
      </c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</row>
    <row r="67" spans="1:48" x14ac:dyDescent="0.25">
      <c r="A67" s="93">
        <v>43613</v>
      </c>
      <c r="B67" s="72" t="s">
        <v>8</v>
      </c>
      <c r="C67" s="75" t="s">
        <v>48</v>
      </c>
      <c r="D67" s="93" t="s">
        <v>10</v>
      </c>
      <c r="E67" s="93" t="s">
        <v>52</v>
      </c>
      <c r="F67" s="75"/>
      <c r="G67" s="222" t="s">
        <v>33</v>
      </c>
      <c r="H67" s="93"/>
      <c r="I67" s="93"/>
      <c r="J67" s="73" t="s">
        <v>9</v>
      </c>
      <c r="K67" s="93" t="s">
        <v>223</v>
      </c>
      <c r="L67" s="73" t="s">
        <v>257</v>
      </c>
      <c r="M67" s="225" t="s">
        <v>259</v>
      </c>
      <c r="N67" s="128" t="s">
        <v>35</v>
      </c>
      <c r="O67" s="104"/>
      <c r="P67" s="104"/>
      <c r="Q67" s="104"/>
      <c r="R67" s="104" t="s">
        <v>10</v>
      </c>
      <c r="T67" s="73"/>
      <c r="U67" s="154"/>
      <c r="V67" s="34"/>
      <c r="W67" s="95">
        <f>COUNTIF($A67:$L67,"*raulic*")</f>
        <v>1</v>
      </c>
      <c r="X67" s="95">
        <f>COUNTIF($A67:$L67,"*tucoulet*")</f>
        <v>1</v>
      </c>
      <c r="Y67" s="95">
        <f>COUNTIF($A67:$L67,"*Pouillevet*")</f>
        <v>1</v>
      </c>
      <c r="Z67" s="95">
        <f>COUNTIF($A67:$L67,"*lamglait*")</f>
        <v>1</v>
      </c>
      <c r="AA67" s="95">
        <f>COUNTIF($A67:$L67,"*béland*")</f>
        <v>1</v>
      </c>
      <c r="AB67" s="95">
        <f>COUNTIF($A67:$L67,"*jalenques*")</f>
        <v>1</v>
      </c>
      <c r="AC67" s="27"/>
      <c r="AD67" s="27"/>
      <c r="AE67" s="27"/>
      <c r="AF67" s="95">
        <f>COUNTIF($A67:$L67,"*langlois*")</f>
        <v>1</v>
      </c>
      <c r="AG67" s="95">
        <f>COUNTIF($A67:$L67,"*fitz*")</f>
        <v>1</v>
      </c>
      <c r="AH67" s="95">
        <f>COUNTIF($A67:$L67,"*summa*")</f>
        <v>1</v>
      </c>
      <c r="AI67" s="95">
        <f>COUNTIF($A67:$L67,"*grosset*")</f>
        <v>1</v>
      </c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</row>
    <row r="68" spans="1:48" x14ac:dyDescent="0.25">
      <c r="A68" s="93">
        <v>43614</v>
      </c>
      <c r="B68" s="72" t="s">
        <v>33</v>
      </c>
      <c r="C68" s="75" t="s">
        <v>48</v>
      </c>
      <c r="D68" s="93" t="s">
        <v>37</v>
      </c>
      <c r="E68" s="93" t="s">
        <v>245</v>
      </c>
      <c r="F68" s="75" t="s">
        <v>1</v>
      </c>
      <c r="G68" s="93"/>
      <c r="H68" s="93"/>
      <c r="I68" s="93" t="s">
        <v>40</v>
      </c>
      <c r="J68" s="73" t="s">
        <v>9</v>
      </c>
      <c r="K68" s="93"/>
      <c r="L68" s="73" t="s">
        <v>257</v>
      </c>
      <c r="M68" s="225" t="s">
        <v>259</v>
      </c>
      <c r="N68" s="224" t="s">
        <v>30</v>
      </c>
      <c r="O68" s="104"/>
      <c r="P68" s="104"/>
      <c r="Q68" s="104"/>
      <c r="R68" s="104" t="s">
        <v>10</v>
      </c>
      <c r="T68" s="73"/>
      <c r="U68" s="154"/>
      <c r="V68" s="34"/>
      <c r="W68" s="95">
        <f>COUNTIF($A68:$L68,"*raulic*")</f>
        <v>1</v>
      </c>
      <c r="X68" s="95">
        <f>COUNTIF($A68:$L68,"*tucoulet*")</f>
        <v>1</v>
      </c>
      <c r="Y68" s="95">
        <f>COUNTIF($A68:$L68,"*Pouillevet*")</f>
        <v>1</v>
      </c>
      <c r="Z68" s="95">
        <f>COUNTIF($A68:$L68,"*lamglait*")</f>
        <v>1</v>
      </c>
      <c r="AA68" s="95">
        <f>COUNTIF($A68:$L68,"*béland*")</f>
        <v>1</v>
      </c>
      <c r="AB68" s="95">
        <f>COUNTIF($A68:$L68,"*jalenques*")</f>
        <v>1</v>
      </c>
      <c r="AC68" s="27"/>
      <c r="AD68" s="27"/>
      <c r="AE68" s="27"/>
      <c r="AF68" s="95">
        <f>COUNTIF($A68:$L68,"*langlois*")</f>
        <v>1</v>
      </c>
      <c r="AG68" s="95">
        <f>COUNTIF($A68:$L68,"*fitz*")</f>
        <v>1</v>
      </c>
      <c r="AH68" s="95">
        <f>COUNTIF($A68:$L68,"*summa*")</f>
        <v>1</v>
      </c>
      <c r="AI68" s="95">
        <f>COUNTIF($A68:$L68,"*grosset*")</f>
        <v>1</v>
      </c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</row>
    <row r="69" spans="1:48" x14ac:dyDescent="0.25">
      <c r="A69" s="93">
        <v>43615</v>
      </c>
      <c r="B69" s="72" t="s">
        <v>33</v>
      </c>
      <c r="C69" s="75" t="s">
        <v>48</v>
      </c>
      <c r="D69" s="93" t="s">
        <v>37</v>
      </c>
      <c r="E69" s="93" t="s">
        <v>52</v>
      </c>
      <c r="F69" s="75"/>
      <c r="G69" s="93"/>
      <c r="H69" s="93"/>
      <c r="I69" s="145" t="s">
        <v>189</v>
      </c>
      <c r="J69" s="73" t="s">
        <v>9</v>
      </c>
      <c r="K69" s="93" t="s">
        <v>30</v>
      </c>
      <c r="L69" s="73" t="s">
        <v>257</v>
      </c>
      <c r="M69" s="225" t="s">
        <v>259</v>
      </c>
      <c r="N69" s="128" t="s">
        <v>30</v>
      </c>
      <c r="O69" s="104"/>
      <c r="P69" s="104"/>
      <c r="Q69" s="104"/>
      <c r="R69" s="104" t="s">
        <v>10</v>
      </c>
      <c r="T69" s="73"/>
      <c r="U69" s="162" t="s">
        <v>187</v>
      </c>
      <c r="V69" s="34"/>
      <c r="W69" s="95">
        <f>COUNTIF($A69:$L69,"*raulic*")</f>
        <v>1</v>
      </c>
      <c r="X69" s="95">
        <f>COUNTIF($A69:$L69,"*tucoulet*")</f>
        <v>1</v>
      </c>
      <c r="Y69" s="95">
        <f>COUNTIF($A69:$L69,"*Pouillevet*")</f>
        <v>1</v>
      </c>
      <c r="Z69" s="95">
        <f>COUNTIF($A69:$L69,"*lamglait*")</f>
        <v>1</v>
      </c>
      <c r="AA69" s="95">
        <f>COUNTIF($A69:$L69,"*béland*")</f>
        <v>1</v>
      </c>
      <c r="AB69" s="95">
        <f>COUNTIF($A69:$L69,"*jalenques*")</f>
        <v>1</v>
      </c>
      <c r="AC69" s="27"/>
      <c r="AD69" s="27"/>
      <c r="AE69" s="27"/>
      <c r="AF69" s="95">
        <f>COUNTIF($A69:$L69,"*langlois*")</f>
        <v>1</v>
      </c>
      <c r="AG69" s="95">
        <f>COUNTIF($A69:$L69,"*fitz*")</f>
        <v>1</v>
      </c>
      <c r="AH69" s="95">
        <f>COUNTIF($A69:$L69,"*summa*")</f>
        <v>1</v>
      </c>
      <c r="AI69" s="95">
        <f>COUNTIF($A69:$L69,"*grosset*")</f>
        <v>1</v>
      </c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</row>
    <row r="70" spans="1:48" x14ac:dyDescent="0.25">
      <c r="A70" s="93">
        <v>43616</v>
      </c>
      <c r="B70" s="72" t="s">
        <v>33</v>
      </c>
      <c r="C70" s="75" t="s">
        <v>8</v>
      </c>
      <c r="D70" s="93" t="s">
        <v>16</v>
      </c>
      <c r="E70" s="93" t="s">
        <v>52</v>
      </c>
      <c r="F70" s="75"/>
      <c r="G70" s="93" t="s">
        <v>76</v>
      </c>
      <c r="H70" s="93"/>
      <c r="I70" s="145" t="s">
        <v>189</v>
      </c>
      <c r="J70" s="73" t="s">
        <v>9</v>
      </c>
      <c r="K70" s="93" t="s">
        <v>30</v>
      </c>
      <c r="L70" s="73" t="s">
        <v>257</v>
      </c>
      <c r="M70" s="225" t="s">
        <v>259</v>
      </c>
      <c r="N70" s="128" t="s">
        <v>34</v>
      </c>
      <c r="O70" s="104"/>
      <c r="P70" s="104"/>
      <c r="Q70" s="104"/>
      <c r="R70" s="104" t="s">
        <v>10</v>
      </c>
      <c r="T70" s="151"/>
      <c r="U70" s="162" t="s">
        <v>188</v>
      </c>
      <c r="V70" s="34"/>
      <c r="W70" s="95">
        <f>COUNTIF($A70:$L70,"*raulic*")</f>
        <v>1</v>
      </c>
      <c r="X70" s="95">
        <f>COUNTIF($A70:$L70,"*tucoulet*")</f>
        <v>1</v>
      </c>
      <c r="Y70" s="95">
        <f>COUNTIF($A70:$L70,"*Pouillevet*")</f>
        <v>1</v>
      </c>
      <c r="Z70" s="95">
        <f>COUNTIF($A70:$L70,"*lamglait*")</f>
        <v>1</v>
      </c>
      <c r="AA70" s="95">
        <f>COUNTIF($A70:$L70,"*béland*")</f>
        <v>1</v>
      </c>
      <c r="AB70" s="95">
        <f>COUNTIF($A70:$L70,"*jalenques*")</f>
        <v>1</v>
      </c>
      <c r="AC70" s="27"/>
      <c r="AD70" s="27"/>
      <c r="AE70" s="27"/>
      <c r="AF70" s="27"/>
      <c r="AG70" s="95">
        <f>COUNTIF($A70:$L70,"*fitz*")</f>
        <v>1</v>
      </c>
      <c r="AH70" s="95">
        <f>COUNTIF($A70:$L70,"*summa*")</f>
        <v>1</v>
      </c>
      <c r="AI70" s="95">
        <f>COUNTIF($A70:$L70,"*grosset*")</f>
        <v>1</v>
      </c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</row>
    <row r="71" spans="1:48" x14ac:dyDescent="0.25">
      <c r="A71" s="92">
        <v>43617</v>
      </c>
      <c r="B71" s="92"/>
      <c r="C71" s="92"/>
      <c r="D71" s="92"/>
      <c r="E71" s="92"/>
      <c r="F71" s="92"/>
      <c r="G71" s="92"/>
      <c r="H71" s="92"/>
      <c r="I71" s="92"/>
      <c r="J71" s="71"/>
      <c r="K71" s="92"/>
      <c r="L71" s="164"/>
      <c r="M71" s="92"/>
      <c r="N71" s="92"/>
      <c r="O71" s="92"/>
      <c r="P71" s="92" t="s">
        <v>77</v>
      </c>
      <c r="Q71" s="92" t="s">
        <v>30</v>
      </c>
      <c r="R71" s="92" t="s">
        <v>10</v>
      </c>
      <c r="S71" s="92" t="s">
        <v>20</v>
      </c>
      <c r="T71" s="71"/>
      <c r="U71" s="92"/>
      <c r="V71" s="34"/>
      <c r="W71" s="26"/>
      <c r="X71" s="26"/>
      <c r="Y71" s="26"/>
      <c r="Z71" s="26"/>
      <c r="AA71" s="26"/>
      <c r="AB71" s="27"/>
      <c r="AC71" s="27"/>
      <c r="AD71" s="27"/>
      <c r="AE71" s="27"/>
      <c r="AF71" s="27"/>
      <c r="AG71" s="27"/>
      <c r="AH71" s="27"/>
      <c r="AI71" s="27"/>
      <c r="AJ71" s="70"/>
      <c r="AK71" s="70"/>
      <c r="AL71" s="70"/>
      <c r="AM71" s="70"/>
      <c r="AN71" s="17"/>
      <c r="AO71" s="17"/>
      <c r="AP71" s="17"/>
      <c r="AQ71" s="70"/>
      <c r="AR71" s="70"/>
      <c r="AS71" s="70"/>
      <c r="AT71" s="70"/>
      <c r="AU71" s="70"/>
      <c r="AV71" s="70"/>
    </row>
    <row r="72" spans="1:48" x14ac:dyDescent="0.25">
      <c r="A72" s="92">
        <v>43618</v>
      </c>
      <c r="B72" s="92"/>
      <c r="C72" s="92"/>
      <c r="D72" s="92"/>
      <c r="E72" s="92"/>
      <c r="F72" s="92"/>
      <c r="G72" s="92"/>
      <c r="H72" s="92"/>
      <c r="I72" s="92"/>
      <c r="J72" s="71"/>
      <c r="K72" s="92"/>
      <c r="L72" s="164"/>
      <c r="M72" s="92"/>
      <c r="N72" s="92"/>
      <c r="O72" s="92"/>
      <c r="P72" s="92" t="s">
        <v>77</v>
      </c>
      <c r="Q72" s="92" t="s">
        <v>30</v>
      </c>
      <c r="R72" s="92" t="s">
        <v>10</v>
      </c>
      <c r="S72" s="92" t="s">
        <v>20</v>
      </c>
      <c r="T72" s="71"/>
      <c r="U72" s="92"/>
      <c r="V72" s="34"/>
      <c r="W72" s="26"/>
      <c r="X72" s="26"/>
      <c r="Y72" s="26"/>
      <c r="Z72" s="26"/>
      <c r="AA72" s="26"/>
      <c r="AB72" s="27"/>
      <c r="AC72" s="27"/>
      <c r="AD72" s="27"/>
      <c r="AE72" s="27"/>
      <c r="AF72" s="27"/>
      <c r="AG72" s="27"/>
      <c r="AH72" s="27"/>
      <c r="AI72" s="27"/>
      <c r="AJ72" s="70"/>
      <c r="AK72" s="70"/>
      <c r="AL72" s="70"/>
      <c r="AM72" s="70"/>
      <c r="AN72" s="17"/>
      <c r="AO72" s="17"/>
      <c r="AP72" s="17"/>
      <c r="AQ72" s="70"/>
      <c r="AR72" s="70"/>
      <c r="AS72" s="70"/>
      <c r="AT72" s="70"/>
      <c r="AU72" s="70"/>
      <c r="AV72" s="70"/>
    </row>
    <row r="73" spans="1:48" x14ac:dyDescent="0.25">
      <c r="A73" s="93">
        <v>43619</v>
      </c>
      <c r="B73" s="72" t="s">
        <v>9</v>
      </c>
      <c r="C73" s="75" t="s">
        <v>35</v>
      </c>
      <c r="D73" s="93" t="s">
        <v>88</v>
      </c>
      <c r="E73" s="93" t="s">
        <v>64</v>
      </c>
      <c r="F73" s="75" t="s">
        <v>1</v>
      </c>
      <c r="G73" s="93"/>
      <c r="H73" s="93"/>
      <c r="I73" s="93" t="s">
        <v>40</v>
      </c>
      <c r="J73" s="73" t="s">
        <v>20</v>
      </c>
      <c r="K73" s="93" t="s">
        <v>30</v>
      </c>
      <c r="L73" s="93" t="s">
        <v>258</v>
      </c>
      <c r="M73" s="184" t="s">
        <v>263</v>
      </c>
      <c r="N73" s="104" t="s">
        <v>35</v>
      </c>
      <c r="O73" s="104"/>
      <c r="P73" s="104"/>
      <c r="Q73" s="104"/>
      <c r="R73" s="104" t="s">
        <v>33</v>
      </c>
      <c r="T73" s="73"/>
      <c r="U73" s="93"/>
      <c r="V73" s="34"/>
      <c r="W73" s="95">
        <f>COUNTIF($A73:$L73,"*raulic*")</f>
        <v>1</v>
      </c>
      <c r="X73" s="95">
        <f>COUNTIF($A73:$L73,"*tucoulet*")</f>
        <v>1</v>
      </c>
      <c r="Y73" s="95">
        <f>COUNTIF($A73:$L73,"*Pouillevet*")</f>
        <v>1</v>
      </c>
      <c r="Z73" s="95">
        <f>COUNTIF($A73:$L73,"*lamglait*")</f>
        <v>1</v>
      </c>
      <c r="AA73" s="95">
        <f>COUNTIF($A73:$L73,"*béland*")</f>
        <v>1</v>
      </c>
      <c r="AB73" s="95">
        <f>COUNTIF($A73:$L73,"*jalenques*")</f>
        <v>1</v>
      </c>
      <c r="AC73" s="27"/>
      <c r="AD73" s="27"/>
      <c r="AE73" s="27"/>
      <c r="AF73" s="95">
        <f>COUNTIF($A73:$L73,"*langlois*")</f>
        <v>1</v>
      </c>
      <c r="AG73" s="95">
        <f>COUNTIF($A73:$L73,"*fitz*")</f>
        <v>1</v>
      </c>
      <c r="AH73" s="95">
        <f>COUNTIF($A73:$L73,"*summa*")</f>
        <v>1</v>
      </c>
      <c r="AI73" s="95">
        <f>COUNTIF($A73:$L73,"*grosset*")</f>
        <v>1</v>
      </c>
      <c r="AJ73" s="70"/>
      <c r="AK73" s="70"/>
      <c r="AL73" s="70"/>
      <c r="AM73" s="70"/>
      <c r="AN73" s="17"/>
      <c r="AO73" s="17"/>
      <c r="AP73" s="17"/>
      <c r="AQ73" s="70"/>
      <c r="AR73" s="70"/>
      <c r="AS73" s="70"/>
      <c r="AT73" s="70"/>
      <c r="AU73" s="70"/>
      <c r="AV73" s="70"/>
    </row>
    <row r="74" spans="1:48" x14ac:dyDescent="0.25">
      <c r="A74" s="93">
        <v>43620</v>
      </c>
      <c r="B74" s="72" t="s">
        <v>9</v>
      </c>
      <c r="C74" s="75" t="s">
        <v>35</v>
      </c>
      <c r="D74" s="93" t="s">
        <v>10</v>
      </c>
      <c r="E74" s="93" t="s">
        <v>64</v>
      </c>
      <c r="F74" s="75" t="s">
        <v>1</v>
      </c>
      <c r="G74" s="232" t="s">
        <v>60</v>
      </c>
      <c r="H74" s="93"/>
      <c r="I74" s="93" t="s">
        <v>40</v>
      </c>
      <c r="J74" s="73" t="s">
        <v>20</v>
      </c>
      <c r="K74" s="93" t="s">
        <v>33</v>
      </c>
      <c r="L74" s="93" t="s">
        <v>258</v>
      </c>
      <c r="M74" s="184" t="s">
        <v>263</v>
      </c>
      <c r="N74" s="104" t="s">
        <v>34</v>
      </c>
      <c r="O74" s="104"/>
      <c r="P74" s="104"/>
      <c r="Q74" s="104"/>
      <c r="R74" s="104" t="s">
        <v>33</v>
      </c>
      <c r="T74" s="73"/>
      <c r="U74" s="93"/>
      <c r="V74" s="34"/>
      <c r="W74" s="95">
        <f>COUNTIF($A74:$L74,"*raulic*")</f>
        <v>1</v>
      </c>
      <c r="X74" s="95">
        <f>COUNTIF($A74:$L74,"*tucoulet*")</f>
        <v>1</v>
      </c>
      <c r="Y74" s="95">
        <f>COUNTIF($A74:$L74,"*Pouillevet*")</f>
        <v>1</v>
      </c>
      <c r="Z74" s="95">
        <f>COUNTIF($A74:$L74,"*lamglait*")</f>
        <v>1</v>
      </c>
      <c r="AA74" s="95">
        <f>COUNTIF($A74:$L74,"*béland*")</f>
        <v>1</v>
      </c>
      <c r="AB74" s="95">
        <f>COUNTIF($A74:$L74,"*jalenques*")</f>
        <v>1</v>
      </c>
      <c r="AC74" s="27"/>
      <c r="AD74" s="27"/>
      <c r="AE74" s="27"/>
      <c r="AF74" s="95">
        <f>COUNTIF($A74:$L74,"*langlois*")</f>
        <v>1</v>
      </c>
      <c r="AG74" s="95">
        <f>COUNTIF($A74:$L74,"*fitz*")</f>
        <v>1</v>
      </c>
      <c r="AH74" s="95">
        <f>COUNTIF($A74:$L74,"*summa*")</f>
        <v>2</v>
      </c>
      <c r="AI74" s="95">
        <f>COUNTIF($A74:$L74,"*grosset*")</f>
        <v>1</v>
      </c>
      <c r="AJ74" s="70"/>
      <c r="AK74" s="70"/>
      <c r="AL74" s="70"/>
      <c r="AM74" s="70"/>
      <c r="AN74" s="17"/>
      <c r="AO74" s="17"/>
      <c r="AP74" s="17"/>
      <c r="AQ74" s="70"/>
      <c r="AR74" s="70"/>
      <c r="AS74" s="70"/>
      <c r="AT74" s="70"/>
      <c r="AU74" s="70"/>
      <c r="AV74" s="70"/>
    </row>
    <row r="75" spans="1:48" x14ac:dyDescent="0.25">
      <c r="A75" s="93">
        <v>43621</v>
      </c>
      <c r="B75" s="72" t="s">
        <v>9</v>
      </c>
      <c r="C75" s="75" t="s">
        <v>35</v>
      </c>
      <c r="D75" s="93" t="s">
        <v>88</v>
      </c>
      <c r="E75" s="93" t="s">
        <v>64</v>
      </c>
      <c r="F75" s="75" t="s">
        <v>1</v>
      </c>
      <c r="G75" s="93"/>
      <c r="H75" s="93"/>
      <c r="I75" s="93" t="s">
        <v>40</v>
      </c>
      <c r="J75" s="73"/>
      <c r="K75" s="93" t="s">
        <v>58</v>
      </c>
      <c r="L75" s="93" t="s">
        <v>258</v>
      </c>
      <c r="M75" s="184" t="s">
        <v>263</v>
      </c>
      <c r="N75" s="223" t="s">
        <v>30</v>
      </c>
      <c r="O75" s="104"/>
      <c r="P75" s="104"/>
      <c r="Q75" s="104"/>
      <c r="R75" s="104" t="s">
        <v>33</v>
      </c>
      <c r="T75" s="73"/>
      <c r="U75" s="93"/>
      <c r="V75" s="34"/>
      <c r="W75" s="95">
        <f>COUNTIF($A75:$L75,"*raulic*")</f>
        <v>1</v>
      </c>
      <c r="X75" s="95">
        <f>COUNTIF($A75:$L75,"*tucoulet*")</f>
        <v>1</v>
      </c>
      <c r="Y75" s="95">
        <f>COUNTIF($A75:$L75,"*Pouillevet*")</f>
        <v>1</v>
      </c>
      <c r="Z75" s="95">
        <f>COUNTIF($A75:$L75,"*lamglait*")</f>
        <v>1</v>
      </c>
      <c r="AA75" s="95">
        <f>COUNTIF($A75:$L75,"*béland*")</f>
        <v>1</v>
      </c>
      <c r="AB75" s="95">
        <f>COUNTIF($A75:$L75,"*jalenques*")</f>
        <v>1</v>
      </c>
      <c r="AC75" s="27"/>
      <c r="AD75" s="27"/>
      <c r="AE75" s="27"/>
      <c r="AF75" s="95">
        <f>COUNTIF($A75:$L75,"*langlois*")</f>
        <v>1</v>
      </c>
      <c r="AG75" s="95">
        <f>COUNTIF($A75:$L75,"*fitz*")</f>
        <v>1</v>
      </c>
      <c r="AH75" s="95">
        <f>COUNTIF($A75:$L75,"*summa*")</f>
        <v>1</v>
      </c>
      <c r="AI75" s="95">
        <f>COUNTIF($A75:$L75,"*grosset*")</f>
        <v>1</v>
      </c>
      <c r="AJ75" s="70"/>
      <c r="AK75" s="70"/>
      <c r="AL75" s="70"/>
      <c r="AM75" s="70"/>
      <c r="AN75" s="17"/>
      <c r="AO75" s="17"/>
      <c r="AP75" s="17"/>
      <c r="AQ75" s="70"/>
      <c r="AR75" s="70"/>
      <c r="AS75" s="70"/>
      <c r="AT75" s="70"/>
      <c r="AU75" s="70"/>
      <c r="AV75" s="70"/>
    </row>
    <row r="76" spans="1:48" x14ac:dyDescent="0.25">
      <c r="A76" s="93">
        <v>43622</v>
      </c>
      <c r="B76" s="72" t="s">
        <v>9</v>
      </c>
      <c r="C76" s="75" t="s">
        <v>35</v>
      </c>
      <c r="D76" s="93" t="s">
        <v>88</v>
      </c>
      <c r="E76" s="93" t="s">
        <v>64</v>
      </c>
      <c r="F76" s="75" t="s">
        <v>8</v>
      </c>
      <c r="G76" s="93"/>
      <c r="H76" s="93"/>
      <c r="I76" s="93" t="s">
        <v>40</v>
      </c>
      <c r="J76" s="73"/>
      <c r="K76" s="93" t="s">
        <v>254</v>
      </c>
      <c r="L76" s="93" t="s">
        <v>258</v>
      </c>
      <c r="M76" s="184" t="s">
        <v>263</v>
      </c>
      <c r="N76" s="223" t="s">
        <v>30</v>
      </c>
      <c r="O76" s="104"/>
      <c r="P76" s="104"/>
      <c r="Q76" s="104"/>
      <c r="R76" s="104" t="s">
        <v>33</v>
      </c>
      <c r="T76" s="73"/>
      <c r="U76" s="93" t="s">
        <v>106</v>
      </c>
      <c r="V76" s="34"/>
      <c r="W76" s="95">
        <f>COUNTIF($A76:$L76,"*raulic*")</f>
        <v>1</v>
      </c>
      <c r="X76" s="95">
        <f>COUNTIF($A76:$L76,"*tucoulet*")</f>
        <v>1</v>
      </c>
      <c r="Y76" s="95">
        <f>COUNTIF($A76:$L76,"*Pouillevet*")</f>
        <v>1</v>
      </c>
      <c r="Z76" s="95">
        <f>COUNTIF($A76:$L76,"*lamglait*")</f>
        <v>1</v>
      </c>
      <c r="AA76" s="95">
        <f>COUNTIF($A76:$L76,"*béland*")</f>
        <v>1</v>
      </c>
      <c r="AB76" s="95">
        <f>COUNTIF($A76:$L76,"*jalenques*")</f>
        <v>1</v>
      </c>
      <c r="AC76" s="27"/>
      <c r="AD76" s="27"/>
      <c r="AE76" s="27"/>
      <c r="AF76" s="95">
        <f>COUNTIF($A76:$L76,"*langlois*")</f>
        <v>1</v>
      </c>
      <c r="AG76" s="95">
        <f>COUNTIF($A76:$L76,"*fitz*")</f>
        <v>1</v>
      </c>
      <c r="AH76" s="95">
        <f>COUNTIF($A76:$L76,"*summa*")</f>
        <v>1</v>
      </c>
      <c r="AI76" s="95">
        <f>COUNTIF($A76:$L76,"*grosset*")</f>
        <v>1</v>
      </c>
      <c r="AJ76" s="70"/>
      <c r="AK76" s="70"/>
      <c r="AL76" s="70"/>
      <c r="AM76" s="70"/>
      <c r="AN76" s="17"/>
      <c r="AO76" s="17"/>
      <c r="AP76" s="17"/>
      <c r="AQ76" s="70"/>
      <c r="AR76" s="70"/>
      <c r="AS76" s="70"/>
      <c r="AT76" s="70"/>
      <c r="AU76" s="70"/>
      <c r="AV76" s="70"/>
    </row>
    <row r="77" spans="1:48" x14ac:dyDescent="0.25">
      <c r="A77" s="93">
        <v>43623</v>
      </c>
      <c r="B77" s="72" t="s">
        <v>8</v>
      </c>
      <c r="C77" s="75" t="s">
        <v>35</v>
      </c>
      <c r="D77" s="93" t="s">
        <v>16</v>
      </c>
      <c r="E77" s="93" t="s">
        <v>64</v>
      </c>
      <c r="F77" s="75" t="s">
        <v>1</v>
      </c>
      <c r="G77" s="220" t="s">
        <v>30</v>
      </c>
      <c r="H77" s="93"/>
      <c r="I77" s="93" t="s">
        <v>40</v>
      </c>
      <c r="J77" s="73" t="s">
        <v>91</v>
      </c>
      <c r="K77" s="93"/>
      <c r="L77" s="93" t="s">
        <v>258</v>
      </c>
      <c r="M77" s="184" t="s">
        <v>263</v>
      </c>
      <c r="N77" s="91" t="s">
        <v>48</v>
      </c>
      <c r="O77" s="104"/>
      <c r="P77" s="104"/>
      <c r="Q77" s="104"/>
      <c r="R77" s="104" t="s">
        <v>33</v>
      </c>
      <c r="T77" s="151"/>
      <c r="U77" s="93"/>
      <c r="V77" s="34"/>
      <c r="W77" s="95">
        <f>COUNTIF($A77:$L77,"*raulic*")</f>
        <v>1</v>
      </c>
      <c r="X77" s="95">
        <f>COUNTIF($A77:$L77,"*tucoulet*")</f>
        <v>1</v>
      </c>
      <c r="Y77" s="95">
        <f>COUNTIF($A77:$L77,"*Pouillevet*")</f>
        <v>1</v>
      </c>
      <c r="Z77" s="95">
        <f>COUNTIF($A77:$L77,"*lamglait*")</f>
        <v>1</v>
      </c>
      <c r="AA77" s="95">
        <f>COUNTIF($A77:$L77,"*béland*")</f>
        <v>1</v>
      </c>
      <c r="AB77" s="95">
        <f>COUNTIF($A77:$L77,"*jalenques*")</f>
        <v>1</v>
      </c>
      <c r="AC77" s="27"/>
      <c r="AD77" s="27"/>
      <c r="AE77" s="27"/>
      <c r="AF77" s="27"/>
      <c r="AG77" s="95">
        <f>COUNTIF($A77:$L77,"*fitz*")</f>
        <v>1</v>
      </c>
      <c r="AH77" s="95">
        <f>COUNTIF($A77:$L77,"*summa*")</f>
        <v>0</v>
      </c>
      <c r="AI77" s="95">
        <f>COUNTIF($A77:$L77,"*grosset*")</f>
        <v>1</v>
      </c>
      <c r="AJ77" s="70"/>
      <c r="AK77" s="70"/>
      <c r="AL77" s="70"/>
      <c r="AM77" s="70"/>
      <c r="AN77" s="17"/>
      <c r="AO77" s="17"/>
      <c r="AP77" s="17"/>
      <c r="AQ77" s="70"/>
      <c r="AR77" s="70"/>
      <c r="AS77" s="70"/>
      <c r="AT77" s="70"/>
      <c r="AU77" s="70"/>
      <c r="AV77" s="70"/>
    </row>
    <row r="78" spans="1:48" x14ac:dyDescent="0.25">
      <c r="A78" s="92">
        <v>43624</v>
      </c>
      <c r="B78" s="92"/>
      <c r="C78" s="92"/>
      <c r="D78" s="92"/>
      <c r="E78" s="92"/>
      <c r="F78" s="92"/>
      <c r="G78" s="92"/>
      <c r="H78" s="92"/>
      <c r="I78" s="92"/>
      <c r="J78" s="71"/>
      <c r="K78" s="92"/>
      <c r="L78" s="164"/>
      <c r="M78" s="92"/>
      <c r="N78" s="92"/>
      <c r="O78" s="92"/>
      <c r="P78" s="92" t="s">
        <v>48</v>
      </c>
      <c r="Q78" s="92"/>
      <c r="R78" s="92" t="s">
        <v>33</v>
      </c>
      <c r="S78" s="90" t="s">
        <v>33</v>
      </c>
      <c r="T78" s="71"/>
      <c r="U78" s="92"/>
      <c r="V78" s="34"/>
      <c r="W78" s="26"/>
      <c r="X78" s="26"/>
      <c r="Y78" s="26"/>
      <c r="Z78" s="26"/>
      <c r="AA78" s="26"/>
      <c r="AB78" s="27"/>
      <c r="AC78" s="27"/>
      <c r="AD78" s="27"/>
      <c r="AE78" s="27"/>
      <c r="AF78" s="27"/>
      <c r="AG78" s="27"/>
      <c r="AH78" s="27"/>
      <c r="AI78" s="27"/>
      <c r="AJ78" s="70"/>
      <c r="AK78" s="70"/>
      <c r="AL78" s="70"/>
      <c r="AM78" s="70"/>
      <c r="AN78" s="17"/>
      <c r="AO78" s="17"/>
      <c r="AP78" s="17"/>
      <c r="AQ78" s="70"/>
      <c r="AR78" s="70"/>
      <c r="AS78" s="70"/>
      <c r="AT78" s="70"/>
      <c r="AU78" s="70"/>
      <c r="AV78" s="70"/>
    </row>
    <row r="79" spans="1:48" x14ac:dyDescent="0.25">
      <c r="A79" s="92">
        <v>43625</v>
      </c>
      <c r="B79" s="92"/>
      <c r="C79" s="92"/>
      <c r="D79" s="92"/>
      <c r="E79" s="92"/>
      <c r="F79" s="92"/>
      <c r="G79" s="92"/>
      <c r="H79" s="92"/>
      <c r="I79" s="92"/>
      <c r="J79" s="71"/>
      <c r="K79" s="92"/>
      <c r="L79" s="164"/>
      <c r="M79" s="92"/>
      <c r="N79" s="92"/>
      <c r="O79" s="92"/>
      <c r="P79" s="92" t="s">
        <v>48</v>
      </c>
      <c r="Q79" s="92"/>
      <c r="R79" s="92" t="s">
        <v>33</v>
      </c>
      <c r="S79" s="90" t="s">
        <v>33</v>
      </c>
      <c r="T79" s="71"/>
      <c r="U79" s="92"/>
      <c r="V79" s="34"/>
      <c r="W79" s="26"/>
      <c r="X79" s="26"/>
      <c r="Y79" s="26"/>
      <c r="Z79" s="26"/>
      <c r="AA79" s="26"/>
      <c r="AB79" s="27"/>
      <c r="AC79" s="27"/>
      <c r="AD79" s="27"/>
      <c r="AE79" s="27"/>
      <c r="AF79" s="27"/>
      <c r="AG79" s="27"/>
      <c r="AH79" s="27"/>
      <c r="AI79" s="27"/>
      <c r="AJ79" s="70"/>
      <c r="AK79" s="70"/>
      <c r="AL79" s="70"/>
      <c r="AM79" s="70"/>
      <c r="AN79" s="17"/>
      <c r="AO79" s="17"/>
      <c r="AP79" s="17"/>
      <c r="AQ79" s="70"/>
      <c r="AR79" s="70"/>
      <c r="AS79" s="70"/>
      <c r="AT79" s="70"/>
      <c r="AU79" s="70"/>
      <c r="AV79" s="70"/>
    </row>
    <row r="80" spans="1:48" x14ac:dyDescent="0.25">
      <c r="A80" s="93">
        <v>43626</v>
      </c>
      <c r="B80" s="72" t="s">
        <v>9</v>
      </c>
      <c r="C80" s="93" t="s">
        <v>40</v>
      </c>
      <c r="D80" s="93" t="s">
        <v>88</v>
      </c>
      <c r="E80" s="93" t="s">
        <v>97</v>
      </c>
      <c r="F80" s="75"/>
      <c r="G80" s="93"/>
      <c r="H80" s="93"/>
      <c r="I80" s="93"/>
      <c r="J80" s="73" t="s">
        <v>34</v>
      </c>
      <c r="K80" s="93" t="s">
        <v>191</v>
      </c>
      <c r="L80" s="93"/>
      <c r="M80" s="184" t="s">
        <v>264</v>
      </c>
      <c r="N80" s="97" t="s">
        <v>1</v>
      </c>
      <c r="O80" s="104"/>
      <c r="P80" s="104"/>
      <c r="Q80" s="104"/>
      <c r="R80" s="99" t="s">
        <v>20</v>
      </c>
      <c r="T80" s="153"/>
      <c r="U80" s="93" t="s">
        <v>81</v>
      </c>
      <c r="V80" s="34"/>
      <c r="W80" s="95">
        <f>COUNTIF($A80:$L80,"*raulic*")</f>
        <v>1</v>
      </c>
      <c r="X80" s="95">
        <f>COUNTIF($A80:$L80,"*tucoulet*")</f>
        <v>1</v>
      </c>
      <c r="Y80" s="160">
        <f>COUNTIF($A80:$L80,"*Pouillevet*")</f>
        <v>1</v>
      </c>
      <c r="Z80" s="95">
        <f>COUNTIF($A80:$L80,"*lamglait*")</f>
        <v>1</v>
      </c>
      <c r="AA80" s="95">
        <f>COUNTIF($A80:$L80,"*béland*")</f>
        <v>1</v>
      </c>
      <c r="AB80" s="95">
        <f>COUNTIF($A80:$L80,"*jalenques*")</f>
        <v>1</v>
      </c>
      <c r="AC80" s="27"/>
      <c r="AD80" s="27"/>
      <c r="AE80" s="27"/>
      <c r="AF80" s="95">
        <f>COUNTIF($A80:$L80,"*langlois*")</f>
        <v>1</v>
      </c>
      <c r="AG80" s="95">
        <f>COUNTIF($A80:$L80,"*fitz*")</f>
        <v>1</v>
      </c>
      <c r="AH80" s="95">
        <f>COUNTIF($A80:$L80,"*summa*")</f>
        <v>1</v>
      </c>
      <c r="AI80" s="95">
        <f>COUNTIF($A80:$L80,"*grosset*")</f>
        <v>1</v>
      </c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</row>
    <row r="81" spans="1:48" x14ac:dyDescent="0.25">
      <c r="A81" s="93">
        <v>43627</v>
      </c>
      <c r="B81" s="72" t="s">
        <v>9</v>
      </c>
      <c r="C81" s="93" t="s">
        <v>40</v>
      </c>
      <c r="D81" s="93" t="s">
        <v>10</v>
      </c>
      <c r="E81" s="93" t="s">
        <v>97</v>
      </c>
      <c r="F81" s="75"/>
      <c r="G81" s="99" t="s">
        <v>20</v>
      </c>
      <c r="H81" s="93"/>
      <c r="I81" s="93"/>
      <c r="J81" s="73" t="s">
        <v>34</v>
      </c>
      <c r="K81" s="93" t="s">
        <v>243</v>
      </c>
      <c r="L81" s="127"/>
      <c r="M81" s="184" t="s">
        <v>264</v>
      </c>
      <c r="N81" s="97" t="s">
        <v>1</v>
      </c>
      <c r="O81" s="104"/>
      <c r="P81" s="104"/>
      <c r="Q81" s="104"/>
      <c r="R81" s="99" t="s">
        <v>20</v>
      </c>
      <c r="T81" s="153"/>
      <c r="U81" s="93" t="s">
        <v>81</v>
      </c>
      <c r="V81" s="34"/>
      <c r="W81" s="95">
        <f>COUNTIF($A81:$M81,"*raulic*")</f>
        <v>1</v>
      </c>
      <c r="X81" s="95">
        <f>COUNTIF($A81:$M81,"*tucoulet*")</f>
        <v>1</v>
      </c>
      <c r="Y81" s="160">
        <f>COUNTIF($A81:$M81,"*Pouillevet*")</f>
        <v>1</v>
      </c>
      <c r="Z81" s="95">
        <f>COUNTIF($A81:$M81,"*lamglait*")</f>
        <v>1</v>
      </c>
      <c r="AA81" s="95">
        <f>COUNTIF($A81:$M81,"*béland*")</f>
        <v>1</v>
      </c>
      <c r="AB81" s="95">
        <f>COUNTIF($A81:$M81,"*jalenques*")</f>
        <v>1</v>
      </c>
      <c r="AC81" s="27"/>
      <c r="AD81" s="27"/>
      <c r="AE81" s="27"/>
      <c r="AF81" s="95">
        <f>COUNTIF($A81:$M81,"*langlois*")</f>
        <v>1</v>
      </c>
      <c r="AG81" s="95">
        <f>COUNTIF($A81:$M81,"*fitz*")</f>
        <v>1</v>
      </c>
      <c r="AH81" s="95">
        <f>COUNTIF($A81:$M81,"*summa*")</f>
        <v>1</v>
      </c>
      <c r="AI81" s="150">
        <f>COUNTIF($A81:$M81,"*grosset*")</f>
        <v>1</v>
      </c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</row>
    <row r="82" spans="1:48" x14ac:dyDescent="0.25">
      <c r="A82" s="93">
        <v>43628</v>
      </c>
      <c r="B82" s="72" t="s">
        <v>9</v>
      </c>
      <c r="C82" s="93" t="s">
        <v>40</v>
      </c>
      <c r="D82" s="93" t="s">
        <v>88</v>
      </c>
      <c r="E82" s="93" t="s">
        <v>97</v>
      </c>
      <c r="F82" s="75"/>
      <c r="G82" s="93"/>
      <c r="H82" s="93"/>
      <c r="I82" s="93"/>
      <c r="J82" s="73" t="s">
        <v>34</v>
      </c>
      <c r="K82" s="93" t="s">
        <v>191</v>
      </c>
      <c r="L82" s="127"/>
      <c r="M82" s="184" t="s">
        <v>264</v>
      </c>
      <c r="N82" s="96" t="s">
        <v>1</v>
      </c>
      <c r="O82" s="104"/>
      <c r="P82" s="104"/>
      <c r="Q82" s="104"/>
      <c r="R82" s="99" t="s">
        <v>20</v>
      </c>
      <c r="T82" s="153"/>
      <c r="U82" s="93" t="s">
        <v>81</v>
      </c>
      <c r="V82" s="34"/>
      <c r="W82" s="95">
        <f>COUNTIF($A82:$M82,"*raulic*")</f>
        <v>1</v>
      </c>
      <c r="X82" s="95">
        <f>COUNTIF($A82:$M82,"*tucoulet*")</f>
        <v>1</v>
      </c>
      <c r="Y82" s="160">
        <f>COUNTIF($A82:$M82,"*Pouillevet*")</f>
        <v>1</v>
      </c>
      <c r="Z82" s="95">
        <f>COUNTIF($A82:$M82,"*lamglait*")</f>
        <v>1</v>
      </c>
      <c r="AA82" s="95">
        <f>COUNTIF($A82:$M82,"*béland*")</f>
        <v>1</v>
      </c>
      <c r="AB82" s="95">
        <f>COUNTIF($A82:$M82,"*jalenques*")</f>
        <v>1</v>
      </c>
      <c r="AC82" s="27"/>
      <c r="AD82" s="27"/>
      <c r="AE82" s="27"/>
      <c r="AF82" s="95">
        <f>COUNTIF($A82:$M82,"*langlois*")</f>
        <v>1</v>
      </c>
      <c r="AG82" s="95">
        <f>COUNTIF($A82:$M82,"*fitz*")</f>
        <v>1</v>
      </c>
      <c r="AH82" s="95">
        <f>COUNTIF($A82:$M82,"*summa*")</f>
        <v>1</v>
      </c>
      <c r="AI82" s="95">
        <f>COUNTIF($A82:$M82,"*grosset*")</f>
        <v>1</v>
      </c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</row>
    <row r="83" spans="1:48" x14ac:dyDescent="0.25">
      <c r="A83" s="93">
        <v>43629</v>
      </c>
      <c r="B83" s="72" t="s">
        <v>9</v>
      </c>
      <c r="C83" s="93" t="s">
        <v>40</v>
      </c>
      <c r="D83" s="93" t="s">
        <v>88</v>
      </c>
      <c r="E83" s="93" t="s">
        <v>97</v>
      </c>
      <c r="F83" s="75"/>
      <c r="G83" s="93"/>
      <c r="H83" s="93"/>
      <c r="I83" s="93"/>
      <c r="J83" s="73" t="s">
        <v>34</v>
      </c>
      <c r="K83" s="93" t="s">
        <v>191</v>
      </c>
      <c r="L83" s="127"/>
      <c r="M83" s="184" t="s">
        <v>264</v>
      </c>
      <c r="N83" s="96" t="s">
        <v>1</v>
      </c>
      <c r="O83" s="104"/>
      <c r="P83" s="104"/>
      <c r="Q83" s="104"/>
      <c r="R83" s="99" t="s">
        <v>20</v>
      </c>
      <c r="T83" s="153"/>
      <c r="U83" s="93" t="s">
        <v>81</v>
      </c>
      <c r="V83" s="34"/>
      <c r="W83" s="95">
        <f>COUNTIF($A83:$M83,"*raulic*")</f>
        <v>1</v>
      </c>
      <c r="X83" s="95">
        <f>COUNTIF($A83:$M83,"*tucoulet*")</f>
        <v>1</v>
      </c>
      <c r="Y83" s="160">
        <f>COUNTIF($A83:$M83,"*Pouillevet*")</f>
        <v>1</v>
      </c>
      <c r="Z83" s="95">
        <f>COUNTIF($A83:$M83,"*lamglait*")</f>
        <v>1</v>
      </c>
      <c r="AA83" s="95">
        <f>COUNTIF($A83:$M83,"*béland*")</f>
        <v>1</v>
      </c>
      <c r="AB83" s="95">
        <f>COUNTIF($A83:$M83,"*jalenques*")</f>
        <v>1</v>
      </c>
      <c r="AC83" s="27"/>
      <c r="AD83" s="27"/>
      <c r="AE83" s="27"/>
      <c r="AF83" s="95">
        <f>COUNTIF($A83:$M83,"*langlois*")</f>
        <v>1</v>
      </c>
      <c r="AG83" s="95">
        <f>COUNTIF($A83:$M83,"*fitz*")</f>
        <v>1</v>
      </c>
      <c r="AH83" s="95">
        <f>COUNTIF($A83:$M83,"*summa*")</f>
        <v>1</v>
      </c>
      <c r="AI83" s="95">
        <f>COUNTIF($A83:$M83,"*grosset*")</f>
        <v>1</v>
      </c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</row>
    <row r="84" spans="1:48" x14ac:dyDescent="0.25">
      <c r="A84" s="93">
        <v>43630</v>
      </c>
      <c r="B84" s="72" t="s">
        <v>9</v>
      </c>
      <c r="C84" s="93" t="s">
        <v>40</v>
      </c>
      <c r="D84" s="137" t="s">
        <v>33</v>
      </c>
      <c r="E84" s="93" t="s">
        <v>97</v>
      </c>
      <c r="F84" s="75"/>
      <c r="G84" s="93" t="s">
        <v>20</v>
      </c>
      <c r="H84" s="93"/>
      <c r="I84" s="93"/>
      <c r="J84" s="73" t="s">
        <v>34</v>
      </c>
      <c r="K84" s="93" t="s">
        <v>192</v>
      </c>
      <c r="L84" s="127"/>
      <c r="M84" s="184" t="s">
        <v>264</v>
      </c>
      <c r="N84" s="192" t="s">
        <v>48</v>
      </c>
      <c r="O84" s="97" t="s">
        <v>1</v>
      </c>
      <c r="P84" s="104"/>
      <c r="Q84" s="104"/>
      <c r="R84" s="104" t="s">
        <v>10</v>
      </c>
      <c r="T84" s="153"/>
      <c r="U84" s="93" t="s">
        <v>81</v>
      </c>
      <c r="V84" s="34"/>
      <c r="W84" s="95">
        <f>COUNTIF($A84:$M84,"*raulic*")</f>
        <v>1</v>
      </c>
      <c r="X84" s="95">
        <f>COUNTIF($A84:$M84,"*tucoulet*")</f>
        <v>1</v>
      </c>
      <c r="Y84" s="160">
        <f>COUNTIF($A84:$M84,"*Pouillevet*")</f>
        <v>1</v>
      </c>
      <c r="Z84" s="95">
        <f>COUNTIF($A84:$M84,"*lamglait*")</f>
        <v>1</v>
      </c>
      <c r="AA84" s="95">
        <f>COUNTIF($A84:$M84,"*béland*")</f>
        <v>1</v>
      </c>
      <c r="AB84" s="95">
        <f>COUNTIF($A84:$M84,"*jalenques*")</f>
        <v>1</v>
      </c>
      <c r="AC84" s="27"/>
      <c r="AD84" s="27"/>
      <c r="AE84" s="27"/>
      <c r="AF84" s="27"/>
      <c r="AG84" s="95">
        <f>COUNTIF($A84:$M84,"*fitz*")</f>
        <v>1</v>
      </c>
      <c r="AH84" s="95">
        <f>COUNTIF($A84:$M84,"*summa*")</f>
        <v>1</v>
      </c>
      <c r="AI84" s="95">
        <f>COUNTIF($A84:$M84,"*grosset*")</f>
        <v>1</v>
      </c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</row>
    <row r="85" spans="1:48" x14ac:dyDescent="0.25">
      <c r="A85" s="92">
        <v>43631</v>
      </c>
      <c r="B85" s="92"/>
      <c r="C85" s="92"/>
      <c r="D85" s="92"/>
      <c r="E85" s="92"/>
      <c r="F85" s="92"/>
      <c r="G85" s="92"/>
      <c r="H85" s="92"/>
      <c r="I85" s="92"/>
      <c r="J85" s="71"/>
      <c r="K85" s="92"/>
      <c r="L85" s="164"/>
      <c r="M85" s="92"/>
      <c r="N85" s="92"/>
      <c r="O85" s="92"/>
      <c r="P85" s="192" t="s">
        <v>48</v>
      </c>
      <c r="Q85" s="97" t="s">
        <v>1</v>
      </c>
      <c r="R85" s="92" t="s">
        <v>10</v>
      </c>
      <c r="S85" s="92" t="s">
        <v>20</v>
      </c>
      <c r="T85" s="71"/>
      <c r="U85" s="92"/>
      <c r="V85" s="34"/>
      <c r="W85" s="26"/>
      <c r="X85" s="26"/>
      <c r="Y85" s="26"/>
      <c r="Z85" s="26"/>
      <c r="AA85" s="26"/>
      <c r="AB85" s="27"/>
      <c r="AC85" s="27"/>
      <c r="AD85" s="27"/>
      <c r="AE85" s="27"/>
      <c r="AF85" s="27"/>
      <c r="AG85" s="27"/>
      <c r="AH85" s="27"/>
      <c r="AI85" s="27"/>
      <c r="AJ85" s="70"/>
      <c r="AK85" s="70"/>
      <c r="AL85" s="70"/>
      <c r="AM85" s="70"/>
      <c r="AN85" s="17"/>
      <c r="AO85" s="17"/>
      <c r="AP85" s="17"/>
      <c r="AQ85" s="70"/>
      <c r="AR85" s="70"/>
      <c r="AS85" s="70"/>
      <c r="AT85" s="70"/>
      <c r="AU85" s="70"/>
      <c r="AV85" s="70"/>
    </row>
    <row r="86" spans="1:48" x14ac:dyDescent="0.25">
      <c r="A86" s="92">
        <v>43632</v>
      </c>
      <c r="B86" s="92"/>
      <c r="C86" s="92"/>
      <c r="D86" s="92"/>
      <c r="E86" s="92"/>
      <c r="F86" s="92"/>
      <c r="G86" s="92"/>
      <c r="H86" s="92"/>
      <c r="I86" s="92"/>
      <c r="J86" s="71"/>
      <c r="K86" s="92"/>
      <c r="L86" s="164"/>
      <c r="M86" s="92"/>
      <c r="N86" s="92"/>
      <c r="O86" s="92"/>
      <c r="P86" s="192" t="s">
        <v>48</v>
      </c>
      <c r="Q86" s="97" t="s">
        <v>1</v>
      </c>
      <c r="R86" s="92" t="s">
        <v>10</v>
      </c>
      <c r="S86" s="92" t="s">
        <v>20</v>
      </c>
      <c r="T86" s="71"/>
      <c r="U86" s="92"/>
      <c r="V86" s="34"/>
      <c r="W86" s="26"/>
      <c r="X86" s="26"/>
      <c r="Y86" s="26"/>
      <c r="Z86" s="26"/>
      <c r="AA86" s="26"/>
      <c r="AB86" s="27"/>
      <c r="AC86" s="27"/>
      <c r="AD86" s="27"/>
      <c r="AE86" s="27"/>
      <c r="AF86" s="27"/>
      <c r="AG86" s="27"/>
      <c r="AH86" s="27"/>
      <c r="AI86" s="27"/>
      <c r="AJ86" s="70"/>
      <c r="AK86" s="70"/>
      <c r="AL86" s="70"/>
      <c r="AM86" s="70"/>
      <c r="AN86" s="17"/>
      <c r="AO86" s="17"/>
      <c r="AP86" s="17"/>
      <c r="AQ86" s="70"/>
      <c r="AR86" s="70"/>
      <c r="AS86" s="70"/>
      <c r="AT86" s="70"/>
      <c r="AU86" s="70"/>
      <c r="AV86" s="70"/>
    </row>
    <row r="87" spans="1:48" x14ac:dyDescent="0.25">
      <c r="A87" s="93">
        <v>43633</v>
      </c>
      <c r="B87" s="72" t="s">
        <v>9</v>
      </c>
      <c r="C87" s="75" t="s">
        <v>1</v>
      </c>
      <c r="D87" s="93" t="s">
        <v>88</v>
      </c>
      <c r="E87" s="93" t="s">
        <v>204</v>
      </c>
      <c r="F87" s="75" t="s">
        <v>30</v>
      </c>
      <c r="G87" s="93"/>
      <c r="H87" s="93"/>
      <c r="J87" s="93" t="s">
        <v>40</v>
      </c>
      <c r="K87" s="93" t="s">
        <v>198</v>
      </c>
      <c r="M87" s="127" t="s">
        <v>262</v>
      </c>
      <c r="N87" s="193" t="s">
        <v>34</v>
      </c>
      <c r="O87" s="104" t="s">
        <v>78</v>
      </c>
      <c r="P87" s="104"/>
      <c r="Q87" s="104"/>
      <c r="R87" s="104" t="s">
        <v>59</v>
      </c>
      <c r="T87" s="73"/>
      <c r="U87" s="93" t="s">
        <v>130</v>
      </c>
      <c r="V87" s="34"/>
      <c r="W87" s="95">
        <f>COUNTIF($A87:$M87,"*raulic*")</f>
        <v>1</v>
      </c>
      <c r="X87" s="95">
        <f>COUNTIF($A87:$M87,"*tucoulet*")</f>
        <v>1</v>
      </c>
      <c r="Y87" s="95">
        <f>COUNTIF($A87:$M87,"*Pouillevet*")</f>
        <v>1</v>
      </c>
      <c r="Z87" s="95">
        <f>COUNTIF($A87:$M87,"*lamglait*")</f>
        <v>1</v>
      </c>
      <c r="AA87" s="95">
        <f>COUNTIF($A87:$M87,"*béland*")</f>
        <v>1</v>
      </c>
      <c r="AB87" s="95">
        <f>COUNTIF($A87:$M87,"*jalenques*")</f>
        <v>1</v>
      </c>
      <c r="AC87" s="95">
        <f>COUNTIF($A87:$M87,"*boudreau*")</f>
        <v>1</v>
      </c>
      <c r="AD87" s="27"/>
      <c r="AE87" s="27"/>
      <c r="AF87" s="95">
        <f>COUNTIF($A87:$M87,"*langlois*")</f>
        <v>1</v>
      </c>
      <c r="AG87" s="95">
        <f>COUNTIF($A87:$M87,"*fitz*")</f>
        <v>1</v>
      </c>
      <c r="AH87" s="95">
        <f>COUNTIF($A87:$M87,"*summa*")</f>
        <v>1</v>
      </c>
      <c r="AI87" s="160">
        <f>COUNTIF($A87:$M87,"*grosset*")</f>
        <v>1</v>
      </c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</row>
    <row r="88" spans="1:48" x14ac:dyDescent="0.25">
      <c r="A88" s="93">
        <v>43634</v>
      </c>
      <c r="B88" s="72" t="s">
        <v>9</v>
      </c>
      <c r="C88" s="180" t="s">
        <v>8</v>
      </c>
      <c r="D88" s="93" t="s">
        <v>10</v>
      </c>
      <c r="E88" s="93" t="s">
        <v>205</v>
      </c>
      <c r="F88" s="75" t="s">
        <v>30</v>
      </c>
      <c r="G88" s="93" t="s">
        <v>20</v>
      </c>
      <c r="H88" s="93"/>
      <c r="I88" s="93"/>
      <c r="J88" s="73" t="s">
        <v>40</v>
      </c>
      <c r="K88" s="93" t="s">
        <v>33</v>
      </c>
      <c r="L88" s="127"/>
      <c r="M88" s="127" t="s">
        <v>262</v>
      </c>
      <c r="N88" s="131" t="s">
        <v>1</v>
      </c>
      <c r="O88" s="104" t="s">
        <v>78</v>
      </c>
      <c r="P88" s="104"/>
      <c r="Q88" s="104"/>
      <c r="R88" s="104" t="s">
        <v>59</v>
      </c>
      <c r="T88" s="73" t="s">
        <v>105</v>
      </c>
      <c r="U88" s="93"/>
      <c r="V88" s="34"/>
      <c r="W88" s="160">
        <f>COUNTIF($A88:$M88,"*raulic*")</f>
        <v>1</v>
      </c>
      <c r="X88" s="160">
        <f>COUNTIF($A88:$M88,"*tucoulet*")</f>
        <v>1</v>
      </c>
      <c r="Y88" s="160">
        <f>COUNTIF($A88:$M88,"*Pouillevet*")</f>
        <v>1</v>
      </c>
      <c r="Z88" s="95">
        <f>COUNTIF($A88:$M88,"*lamglait*")</f>
        <v>1</v>
      </c>
      <c r="AA88" s="95">
        <f>COUNTIF($A88:$M88,"*béland*")</f>
        <v>1</v>
      </c>
      <c r="AB88" s="95">
        <f>COUNTIF($A88:$M88,"*jalenques*")</f>
        <v>1</v>
      </c>
      <c r="AC88" s="95">
        <f>COUNTIF($A88:$M88,"*boudreau*")</f>
        <v>1</v>
      </c>
      <c r="AD88" s="27"/>
      <c r="AE88" s="27"/>
      <c r="AF88" s="95">
        <f>COUNTIF($A88:$M88,"*langlois*")</f>
        <v>1</v>
      </c>
      <c r="AG88" s="95">
        <f>COUNTIF($A88:$M88,"*fitz*")</f>
        <v>1</v>
      </c>
      <c r="AH88" s="95">
        <f>COUNTIF($A88:$M88,"*summa*")</f>
        <v>1</v>
      </c>
      <c r="AI88" s="160">
        <f>COUNTIF($A88:$M88,"*grosset*")</f>
        <v>1</v>
      </c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</row>
    <row r="89" spans="1:48" x14ac:dyDescent="0.25">
      <c r="A89" s="93">
        <v>43635</v>
      </c>
      <c r="B89" s="72" t="s">
        <v>9</v>
      </c>
      <c r="C89" s="75" t="s">
        <v>1</v>
      </c>
      <c r="D89" s="93" t="s">
        <v>88</v>
      </c>
      <c r="E89" s="93" t="s">
        <v>204</v>
      </c>
      <c r="F89" s="75" t="s">
        <v>30</v>
      </c>
      <c r="G89" s="93"/>
      <c r="H89" s="93"/>
      <c r="J89" s="93" t="s">
        <v>40</v>
      </c>
      <c r="K89" s="93" t="s">
        <v>198</v>
      </c>
      <c r="L89" s="127"/>
      <c r="M89" s="127" t="s">
        <v>262</v>
      </c>
      <c r="N89" s="96" t="s">
        <v>48</v>
      </c>
      <c r="O89" s="104"/>
      <c r="P89" s="104"/>
      <c r="Q89" s="104"/>
      <c r="R89" s="104" t="s">
        <v>59</v>
      </c>
      <c r="T89" s="73"/>
      <c r="U89" s="93"/>
      <c r="V89" s="34"/>
      <c r="W89" s="95">
        <f>COUNTIF($A89:$M89,"*raulic*")</f>
        <v>1</v>
      </c>
      <c r="X89" s="95">
        <f>COUNTIF($A89:$M89,"*tucoulet*")</f>
        <v>1</v>
      </c>
      <c r="Y89" s="95">
        <f>COUNTIF($A89:$M89,"*Pouillevet*")</f>
        <v>1</v>
      </c>
      <c r="Z89" s="95">
        <f>COUNTIF($A89:$M89,"*lamglait*")</f>
        <v>1</v>
      </c>
      <c r="AA89" s="95">
        <f>COUNTIF($A89:$M89,"*béland*")</f>
        <v>1</v>
      </c>
      <c r="AB89" s="95">
        <f>COUNTIF($A89:$M89,"*jalenques*")</f>
        <v>1</v>
      </c>
      <c r="AC89" s="95">
        <f>COUNTIF($A89:$M89,"*boudreau*")</f>
        <v>1</v>
      </c>
      <c r="AD89" s="27"/>
      <c r="AE89" s="27"/>
      <c r="AF89" s="95">
        <f>COUNTIF($A89:$M89,"*langlois*")</f>
        <v>1</v>
      </c>
      <c r="AG89" s="95">
        <f>COUNTIF($A89:$M89,"*fitz*")</f>
        <v>1</v>
      </c>
      <c r="AH89" s="95">
        <f>COUNTIF($A89:$M89,"*summa*")</f>
        <v>1</v>
      </c>
      <c r="AI89" s="160">
        <f>COUNTIF($A89:$M89,"*grosset*")</f>
        <v>1</v>
      </c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</row>
    <row r="90" spans="1:48" x14ac:dyDescent="0.25">
      <c r="A90" s="93">
        <v>43636</v>
      </c>
      <c r="B90" s="72" t="s">
        <v>9</v>
      </c>
      <c r="C90" s="75" t="s">
        <v>1</v>
      </c>
      <c r="D90" s="93" t="s">
        <v>88</v>
      </c>
      <c r="E90" s="144" t="s">
        <v>50</v>
      </c>
      <c r="F90" s="75" t="s">
        <v>30</v>
      </c>
      <c r="G90" s="93"/>
      <c r="H90" s="93"/>
      <c r="I90" s="93"/>
      <c r="J90" s="73" t="s">
        <v>125</v>
      </c>
      <c r="K90" s="93" t="s">
        <v>198</v>
      </c>
      <c r="L90" s="127"/>
      <c r="M90" s="127" t="s">
        <v>262</v>
      </c>
      <c r="N90" s="96" t="s">
        <v>48</v>
      </c>
      <c r="O90" s="104"/>
      <c r="P90" s="104"/>
      <c r="Q90" s="104"/>
      <c r="R90" s="104" t="s">
        <v>33</v>
      </c>
      <c r="T90" s="73"/>
      <c r="U90" s="93"/>
      <c r="V90" s="34"/>
      <c r="W90" s="95">
        <f>COUNTIF($A90:$M90,"*raulic*")</f>
        <v>1</v>
      </c>
      <c r="X90" s="95">
        <f>COUNTIF($A90:$M90,"*tucoulet*")</f>
        <v>1</v>
      </c>
      <c r="Y90" s="95">
        <f>COUNTIF($A90:$M90,"*Pouillevet*")</f>
        <v>1</v>
      </c>
      <c r="Z90" s="95">
        <f>COUNTIF($A90:$M90,"*lamglait*")</f>
        <v>1</v>
      </c>
      <c r="AA90" s="95">
        <f>COUNTIF($A90:$M90,"*béland*")</f>
        <v>1</v>
      </c>
      <c r="AB90" s="95">
        <f>COUNTIF($A90:$M90,"*jalenques*")</f>
        <v>1</v>
      </c>
      <c r="AC90" s="95">
        <f>COUNTIF($A90:$M90,"*boudreau*")</f>
        <v>1</v>
      </c>
      <c r="AD90" s="27"/>
      <c r="AE90" s="27"/>
      <c r="AF90" s="95">
        <f>COUNTIF($A90:$M90,"*langlois*")</f>
        <v>1</v>
      </c>
      <c r="AG90" s="95">
        <f>COUNTIF($A90:$M90,"*fitz*")</f>
        <v>1</v>
      </c>
      <c r="AH90" s="95">
        <f>COUNTIF($A90:$M90,"*summa*")</f>
        <v>1</v>
      </c>
      <c r="AI90" s="160">
        <f>COUNTIF($A90:$M90,"*grosset*")</f>
        <v>1</v>
      </c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</row>
    <row r="91" spans="1:48" x14ac:dyDescent="0.25">
      <c r="A91" s="93">
        <v>43637</v>
      </c>
      <c r="B91" s="72" t="s">
        <v>9</v>
      </c>
      <c r="C91" s="75" t="s">
        <v>1</v>
      </c>
      <c r="D91" s="137" t="s">
        <v>33</v>
      </c>
      <c r="E91" s="144" t="s">
        <v>193</v>
      </c>
      <c r="F91" s="75" t="s">
        <v>30</v>
      </c>
      <c r="G91" s="93" t="s">
        <v>89</v>
      </c>
      <c r="H91" s="93"/>
      <c r="J91" s="93" t="s">
        <v>40</v>
      </c>
      <c r="K91" s="93" t="s">
        <v>34</v>
      </c>
      <c r="L91" s="127"/>
      <c r="M91" s="127" t="s">
        <v>262</v>
      </c>
      <c r="N91" s="193" t="s">
        <v>30</v>
      </c>
      <c r="O91" s="104" t="s">
        <v>78</v>
      </c>
      <c r="P91" s="104"/>
      <c r="Q91" s="104"/>
      <c r="R91" s="104" t="s">
        <v>33</v>
      </c>
      <c r="T91" s="151"/>
      <c r="U91" s="93"/>
      <c r="V91" s="34"/>
      <c r="W91" s="95">
        <f>COUNTIF($A91:$M91,"*raulic*")</f>
        <v>1</v>
      </c>
      <c r="X91" s="95">
        <f>COUNTIF($A91:$M91,"*tucoulet*")</f>
        <v>1</v>
      </c>
      <c r="Y91" s="95">
        <f>COUNTIF($A91:$M91,"*Pouillevet*")</f>
        <v>1</v>
      </c>
      <c r="Z91" s="95">
        <f>COUNTIF($A91:$M91,"*lamglait*")</f>
        <v>1</v>
      </c>
      <c r="AA91" s="95">
        <f>COUNTIF($A91:$M91,"*béland*")</f>
        <v>1</v>
      </c>
      <c r="AB91" s="95">
        <f>COUNTIF($A91:$M91,"*jalenques*")</f>
        <v>1</v>
      </c>
      <c r="AC91" s="95">
        <f>COUNTIF($A91:$M91,"*boudreau*")</f>
        <v>1</v>
      </c>
      <c r="AD91" s="166"/>
      <c r="AE91" s="27"/>
      <c r="AF91" s="27"/>
      <c r="AG91" s="95">
        <f>COUNTIF($A91:$M91,"*fitz*")</f>
        <v>1</v>
      </c>
      <c r="AH91" s="95">
        <f>COUNTIF($A91:$M91,"*summa*")</f>
        <v>1</v>
      </c>
      <c r="AI91" s="95">
        <f>COUNTIF($A91:$M91,"*grosset*")</f>
        <v>1</v>
      </c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</row>
    <row r="92" spans="1:48" x14ac:dyDescent="0.25">
      <c r="A92" s="92">
        <v>43638</v>
      </c>
      <c r="B92" s="92"/>
      <c r="C92" s="92"/>
      <c r="D92" s="92"/>
      <c r="E92" s="92"/>
      <c r="F92" s="92"/>
      <c r="G92" s="92"/>
      <c r="H92" s="92"/>
      <c r="I92" s="92"/>
      <c r="J92" s="71"/>
      <c r="K92" s="92"/>
      <c r="L92" s="164"/>
      <c r="M92" s="92"/>
      <c r="N92" s="92"/>
      <c r="O92" s="92"/>
      <c r="P92" s="92" t="s">
        <v>34</v>
      </c>
      <c r="Q92" s="92" t="s">
        <v>78</v>
      </c>
      <c r="R92" s="92" t="s">
        <v>33</v>
      </c>
      <c r="S92" s="92" t="s">
        <v>33</v>
      </c>
      <c r="T92" s="71"/>
      <c r="U92" s="92"/>
      <c r="V92" s="34"/>
      <c r="W92" s="26"/>
      <c r="X92" s="26"/>
      <c r="Y92" s="26"/>
      <c r="Z92" s="26"/>
      <c r="AA92" s="26"/>
      <c r="AB92" s="27"/>
      <c r="AC92" s="27"/>
      <c r="AD92" s="27"/>
      <c r="AE92" s="27"/>
      <c r="AF92" s="27"/>
      <c r="AG92" s="27"/>
      <c r="AH92" s="27"/>
      <c r="AI92" s="27"/>
      <c r="AJ92" s="70"/>
      <c r="AK92" s="70"/>
      <c r="AL92" s="70"/>
      <c r="AM92" s="70"/>
      <c r="AN92" s="17"/>
      <c r="AO92" s="17"/>
      <c r="AP92" s="17"/>
      <c r="AQ92" s="70"/>
      <c r="AR92" s="70"/>
      <c r="AS92" s="70"/>
      <c r="AT92" s="70"/>
      <c r="AU92" s="70"/>
      <c r="AV92" s="70"/>
    </row>
    <row r="93" spans="1:48" x14ac:dyDescent="0.25">
      <c r="A93" s="92">
        <v>43639</v>
      </c>
      <c r="B93" s="92"/>
      <c r="C93" s="92"/>
      <c r="D93" s="92"/>
      <c r="E93" s="92"/>
      <c r="F93" s="92"/>
      <c r="G93" s="92"/>
      <c r="H93" s="92"/>
      <c r="I93" s="92"/>
      <c r="J93" s="71"/>
      <c r="K93" s="92"/>
      <c r="L93" s="164"/>
      <c r="M93" s="92"/>
      <c r="N93" s="92"/>
      <c r="O93" s="92"/>
      <c r="P93" s="92" t="s">
        <v>34</v>
      </c>
      <c r="Q93" s="92" t="s">
        <v>30</v>
      </c>
      <c r="R93" s="92" t="s">
        <v>33</v>
      </c>
      <c r="S93" s="92" t="s">
        <v>33</v>
      </c>
      <c r="T93" s="71"/>
      <c r="U93" s="92"/>
      <c r="V93" s="34"/>
      <c r="W93" s="26"/>
      <c r="X93" s="26"/>
      <c r="Y93" s="26"/>
      <c r="Z93" s="26"/>
      <c r="AA93" s="26"/>
      <c r="AB93" s="27"/>
      <c r="AC93" s="27"/>
      <c r="AD93" s="27"/>
      <c r="AE93" s="27"/>
      <c r="AF93" s="27"/>
      <c r="AG93" s="27"/>
      <c r="AH93" s="27"/>
      <c r="AI93" s="27"/>
      <c r="AJ93" s="70"/>
      <c r="AK93" s="70"/>
      <c r="AL93" s="70"/>
      <c r="AM93" s="70"/>
      <c r="AN93" s="17"/>
      <c r="AO93" s="17"/>
      <c r="AP93" s="17"/>
      <c r="AQ93" s="70"/>
      <c r="AR93" s="70"/>
      <c r="AS93" s="70"/>
      <c r="AT93" s="70"/>
      <c r="AU93" s="70"/>
      <c r="AV93" s="70"/>
    </row>
    <row r="94" spans="1:48" x14ac:dyDescent="0.25">
      <c r="A94" s="92">
        <f t="shared" ref="A94:A157" si="1">A93+1</f>
        <v>43640</v>
      </c>
      <c r="B94" s="90"/>
      <c r="C94" s="90"/>
      <c r="D94" s="90"/>
      <c r="E94" s="90"/>
      <c r="F94" s="90"/>
      <c r="G94" s="90"/>
      <c r="H94" s="90"/>
      <c r="I94" s="90"/>
      <c r="J94" s="90"/>
      <c r="K94" s="165"/>
      <c r="L94" s="90"/>
      <c r="M94" s="90"/>
      <c r="N94" s="90"/>
      <c r="O94" s="90"/>
      <c r="P94" s="92" t="s">
        <v>34</v>
      </c>
      <c r="Q94" s="92" t="s">
        <v>30</v>
      </c>
      <c r="R94" s="90" t="s">
        <v>33</v>
      </c>
      <c r="S94" s="92" t="s">
        <v>33</v>
      </c>
      <c r="T94" s="90"/>
      <c r="U94" s="92"/>
      <c r="V94" s="34"/>
      <c r="W94" s="26"/>
      <c r="X94" s="26"/>
      <c r="Y94" s="26"/>
      <c r="Z94" s="26"/>
      <c r="AA94" s="26"/>
      <c r="AB94" s="27"/>
      <c r="AC94" s="27"/>
      <c r="AD94" s="27"/>
      <c r="AE94" s="27"/>
      <c r="AF94" s="27"/>
      <c r="AG94" s="27"/>
      <c r="AH94" s="27"/>
      <c r="AI94" s="27"/>
      <c r="AJ94" s="70"/>
      <c r="AK94" s="70"/>
      <c r="AL94" s="70"/>
      <c r="AM94" s="70"/>
      <c r="AN94" s="17"/>
      <c r="AO94" s="17"/>
      <c r="AP94" s="17"/>
      <c r="AQ94" s="70"/>
      <c r="AR94" s="70"/>
      <c r="AS94" s="70"/>
      <c r="AT94" s="70"/>
      <c r="AU94" s="70"/>
      <c r="AV94" s="70"/>
    </row>
    <row r="95" spans="1:48" x14ac:dyDescent="0.25">
      <c r="A95" s="93">
        <f t="shared" si="1"/>
        <v>43641</v>
      </c>
      <c r="B95" s="72" t="s">
        <v>8</v>
      </c>
      <c r="C95" s="93" t="s">
        <v>1</v>
      </c>
      <c r="D95" s="93" t="s">
        <v>10</v>
      </c>
      <c r="E95" s="75" t="s">
        <v>108</v>
      </c>
      <c r="F95" s="75" t="s">
        <v>30</v>
      </c>
      <c r="G95" s="93" t="s">
        <v>33</v>
      </c>
      <c r="H95" s="93"/>
      <c r="I95" s="93" t="s">
        <v>40</v>
      </c>
      <c r="J95" s="73" t="s">
        <v>9</v>
      </c>
      <c r="K95" s="93"/>
      <c r="L95" s="127" t="s">
        <v>260</v>
      </c>
      <c r="M95" s="93"/>
      <c r="N95" s="93" t="s">
        <v>78</v>
      </c>
      <c r="O95" s="93"/>
      <c r="P95" s="93"/>
      <c r="Q95" s="93"/>
      <c r="R95" s="93" t="s">
        <v>33</v>
      </c>
      <c r="T95" s="73"/>
      <c r="U95" s="93"/>
      <c r="V95" s="34"/>
      <c r="W95" s="95">
        <f>COUNTIF($A95:$M95,"*raulic*")</f>
        <v>1</v>
      </c>
      <c r="X95" s="26"/>
      <c r="Y95" s="26"/>
      <c r="Z95" s="26"/>
      <c r="AA95" s="95">
        <f>COUNTIF($A95:$M95,"*béland*")</f>
        <v>1</v>
      </c>
      <c r="AB95" s="95">
        <f>COUNTIF($A95:$M95,"*jalenques*")</f>
        <v>1</v>
      </c>
      <c r="AC95" s="95">
        <f>COUNTIF($A95:$M95,"*boudreau*")</f>
        <v>1</v>
      </c>
      <c r="AD95" s="27"/>
      <c r="AE95" s="27"/>
      <c r="AF95" s="95">
        <f>COUNTIF($A95:$M95,"*langlois*")</f>
        <v>1</v>
      </c>
      <c r="AG95" s="95">
        <f>COUNTIF($A95:$M95,"*fitz*")</f>
        <v>1</v>
      </c>
      <c r="AH95" s="95">
        <f>COUNTIF($A95:$M95,"*summa*")</f>
        <v>1</v>
      </c>
      <c r="AI95" s="95">
        <f>COUNTIF($A95:$M95,"*grosset*")</f>
        <v>0</v>
      </c>
      <c r="AJ95" s="70"/>
      <c r="AK95" s="70"/>
      <c r="AL95" s="70"/>
      <c r="AM95" s="70"/>
      <c r="AN95" s="17"/>
      <c r="AO95" s="17"/>
      <c r="AP95" s="17"/>
      <c r="AQ95" s="70"/>
      <c r="AR95" s="70"/>
      <c r="AS95" s="70"/>
      <c r="AT95" s="70"/>
      <c r="AU95" s="70"/>
      <c r="AV95" s="70"/>
    </row>
    <row r="96" spans="1:48" x14ac:dyDescent="0.25">
      <c r="A96" s="93">
        <f t="shared" si="1"/>
        <v>43642</v>
      </c>
      <c r="B96" s="72" t="s">
        <v>33</v>
      </c>
      <c r="C96" s="93" t="s">
        <v>1</v>
      </c>
      <c r="D96" s="93" t="s">
        <v>100</v>
      </c>
      <c r="E96" s="75" t="s">
        <v>108</v>
      </c>
      <c r="F96" s="75" t="s">
        <v>30</v>
      </c>
      <c r="G96" s="70"/>
      <c r="H96" s="93"/>
      <c r="I96" s="93" t="s">
        <v>40</v>
      </c>
      <c r="J96" s="73" t="s">
        <v>9</v>
      </c>
      <c r="K96" s="93"/>
      <c r="L96" s="127" t="s">
        <v>260</v>
      </c>
      <c r="M96" s="93"/>
      <c r="N96" s="93" t="s">
        <v>78</v>
      </c>
      <c r="O96" s="93"/>
      <c r="P96" s="93"/>
      <c r="Q96" s="93"/>
      <c r="R96" s="93" t="s">
        <v>33</v>
      </c>
      <c r="T96" s="73"/>
      <c r="U96" s="93"/>
      <c r="V96" s="34"/>
      <c r="W96" s="95">
        <f>COUNTIF($A96:$M96,"*raulic*")</f>
        <v>1</v>
      </c>
      <c r="X96" s="26"/>
      <c r="Y96" s="26"/>
      <c r="Z96" s="26"/>
      <c r="AA96" s="95">
        <f>COUNTIF($A96:$M96,"*béland*")</f>
        <v>1</v>
      </c>
      <c r="AB96" s="95">
        <f>COUNTIF($A96:$M96,"*jalenques*")</f>
        <v>1</v>
      </c>
      <c r="AC96" s="95">
        <f>COUNTIF($A96:$M96,"*boudreau*")</f>
        <v>1</v>
      </c>
      <c r="AD96" s="27"/>
      <c r="AE96" s="27"/>
      <c r="AF96" s="95">
        <f>COUNTIF($A96:$M96,"*langlois*")</f>
        <v>1</v>
      </c>
      <c r="AG96" s="95">
        <f>COUNTIF($A96:$M96,"*fitz*")</f>
        <v>1</v>
      </c>
      <c r="AH96" s="95">
        <f>COUNTIF($A96:$M96,"*summa*")</f>
        <v>1</v>
      </c>
      <c r="AI96" s="95">
        <f>COUNTIF($A96:$M96,"*grosset*")</f>
        <v>1</v>
      </c>
      <c r="AJ96" s="70"/>
      <c r="AK96" s="70"/>
      <c r="AL96" s="70"/>
      <c r="AM96" s="70"/>
      <c r="AN96" s="17"/>
      <c r="AO96" s="17"/>
      <c r="AP96" s="17"/>
      <c r="AQ96" s="70"/>
      <c r="AR96" s="70"/>
      <c r="AS96" s="70"/>
      <c r="AT96" s="70"/>
      <c r="AU96" s="70"/>
      <c r="AV96" s="70"/>
    </row>
    <row r="97" spans="1:48" x14ac:dyDescent="0.25">
      <c r="A97" s="93">
        <f t="shared" si="1"/>
        <v>43643</v>
      </c>
      <c r="B97" s="72" t="s">
        <v>33</v>
      </c>
      <c r="C97" s="93" t="s">
        <v>1</v>
      </c>
      <c r="D97" s="93" t="s">
        <v>100</v>
      </c>
      <c r="E97" s="75" t="s">
        <v>108</v>
      </c>
      <c r="F97" s="75" t="s">
        <v>30</v>
      </c>
      <c r="G97" s="93"/>
      <c r="H97" s="93"/>
      <c r="I97" s="93" t="s">
        <v>40</v>
      </c>
      <c r="J97" s="73" t="s">
        <v>9</v>
      </c>
      <c r="K97" s="93"/>
      <c r="L97" s="127" t="s">
        <v>260</v>
      </c>
      <c r="M97" s="93"/>
      <c r="N97" s="93" t="s">
        <v>34</v>
      </c>
      <c r="O97" s="93"/>
      <c r="P97" s="93"/>
      <c r="Q97" s="93"/>
      <c r="R97" s="93" t="s">
        <v>33</v>
      </c>
      <c r="S97" s="93"/>
      <c r="T97" s="73"/>
      <c r="U97" s="93"/>
      <c r="V97" s="34"/>
      <c r="W97" s="95">
        <f>COUNTIF($A97:$M97,"*raulic*")</f>
        <v>1</v>
      </c>
      <c r="X97" s="26"/>
      <c r="Y97" s="26"/>
      <c r="Z97" s="26"/>
      <c r="AA97" s="95">
        <f>COUNTIF($A97:$M97,"*béland*")</f>
        <v>1</v>
      </c>
      <c r="AB97" s="95">
        <f>COUNTIF($A97:$M97,"*jalenques*")</f>
        <v>1</v>
      </c>
      <c r="AC97" s="95">
        <f>COUNTIF($A97:$M97,"*boudreau*")</f>
        <v>1</v>
      </c>
      <c r="AD97" s="27"/>
      <c r="AE97" s="27"/>
      <c r="AF97" s="95">
        <f>COUNTIF($A97:$M97,"*langlois*")</f>
        <v>1</v>
      </c>
      <c r="AG97" s="95">
        <f>COUNTIF($A97:$M97,"*fitz*")</f>
        <v>1</v>
      </c>
      <c r="AH97" s="95">
        <f>COUNTIF($A97:$M97,"*summa*")</f>
        <v>1</v>
      </c>
      <c r="AI97" s="95">
        <f>COUNTIF($A97:$M97,"*grosset*")</f>
        <v>1</v>
      </c>
      <c r="AJ97" s="70"/>
      <c r="AK97" s="70"/>
      <c r="AL97" s="70"/>
      <c r="AM97" s="70"/>
      <c r="AN97" s="17"/>
      <c r="AO97" s="17"/>
      <c r="AP97" s="17"/>
      <c r="AQ97" s="70"/>
      <c r="AR97" s="70"/>
      <c r="AS97" s="70"/>
      <c r="AT97" s="70"/>
      <c r="AU97" s="70"/>
      <c r="AV97" s="70"/>
    </row>
    <row r="98" spans="1:48" x14ac:dyDescent="0.25">
      <c r="A98" s="93">
        <f t="shared" si="1"/>
        <v>43644</v>
      </c>
      <c r="B98" s="72" t="s">
        <v>33</v>
      </c>
      <c r="C98" s="93" t="s">
        <v>1</v>
      </c>
      <c r="D98" s="93" t="s">
        <v>16</v>
      </c>
      <c r="E98" s="75" t="s">
        <v>108</v>
      </c>
      <c r="F98" s="75" t="s">
        <v>30</v>
      </c>
      <c r="G98" s="219" t="s">
        <v>40</v>
      </c>
      <c r="H98" s="93"/>
      <c r="I98" s="93"/>
      <c r="J98" s="73" t="s">
        <v>295</v>
      </c>
      <c r="K98" s="93"/>
      <c r="L98" s="127" t="s">
        <v>260</v>
      </c>
      <c r="M98" s="93"/>
      <c r="N98" s="93" t="s">
        <v>34</v>
      </c>
      <c r="O98" s="93"/>
      <c r="P98" s="93"/>
      <c r="Q98" s="93"/>
      <c r="R98" s="93" t="s">
        <v>59</v>
      </c>
      <c r="S98" s="93"/>
      <c r="T98" s="73"/>
      <c r="U98" s="93"/>
      <c r="V98" s="34"/>
      <c r="W98" s="95">
        <f>COUNTIF($A98:$M98,"*raulic*")</f>
        <v>1</v>
      </c>
      <c r="X98" s="26"/>
      <c r="Y98" s="26"/>
      <c r="Z98" s="26"/>
      <c r="AA98" s="95">
        <f>COUNTIF($A98:$M98,"*béland*")</f>
        <v>1</v>
      </c>
      <c r="AB98" s="95">
        <f>COUNTIF($A98:$M98,"*jalenques*")</f>
        <v>1</v>
      </c>
      <c r="AC98" s="95">
        <f>COUNTIF($A98:$M98,"*boudreau*")</f>
        <v>1</v>
      </c>
      <c r="AD98" s="27"/>
      <c r="AE98" s="27"/>
      <c r="AF98" s="27"/>
      <c r="AG98" s="95">
        <f>COUNTIF($A98:$M98,"*fitz*")</f>
        <v>1</v>
      </c>
      <c r="AH98" s="95">
        <f>COUNTIF($A98:$M98,"*summa*")</f>
        <v>1</v>
      </c>
      <c r="AI98" s="95">
        <f>COUNTIF($A98:$M98,"*grosset*")</f>
        <v>0</v>
      </c>
      <c r="AJ98" s="70"/>
      <c r="AK98" s="70"/>
      <c r="AL98" s="70"/>
      <c r="AM98" s="70"/>
      <c r="AN98" s="17"/>
      <c r="AO98" s="17"/>
      <c r="AP98" s="17"/>
      <c r="AQ98" s="70"/>
      <c r="AR98" s="70"/>
      <c r="AS98" s="70"/>
      <c r="AT98" s="70"/>
      <c r="AU98" s="70"/>
      <c r="AV98" s="70"/>
    </row>
    <row r="99" spans="1:48" x14ac:dyDescent="0.25">
      <c r="A99" s="92">
        <f t="shared" si="1"/>
        <v>43645</v>
      </c>
      <c r="B99" s="92"/>
      <c r="C99" s="92"/>
      <c r="D99" s="92"/>
      <c r="E99" s="92"/>
      <c r="F99" s="92"/>
      <c r="G99" s="92"/>
      <c r="H99" s="92"/>
      <c r="I99" s="92"/>
      <c r="J99" s="71"/>
      <c r="K99" s="92"/>
      <c r="L99" s="164"/>
      <c r="M99" s="92"/>
      <c r="N99" s="92"/>
      <c r="O99" s="92"/>
      <c r="P99" s="92" t="s">
        <v>78</v>
      </c>
      <c r="Q99" s="92" t="s">
        <v>34</v>
      </c>
      <c r="R99" s="92" t="s">
        <v>59</v>
      </c>
      <c r="S99" s="92" t="s">
        <v>20</v>
      </c>
      <c r="T99" s="71"/>
      <c r="U99" s="92"/>
      <c r="V99" s="34"/>
      <c r="W99" s="26"/>
      <c r="X99" s="26"/>
      <c r="Y99" s="26"/>
      <c r="Z99" s="26"/>
      <c r="AA99" s="26"/>
      <c r="AB99" s="26"/>
      <c r="AC99" s="26"/>
      <c r="AD99" s="26"/>
      <c r="AE99" s="27"/>
      <c r="AF99" s="27"/>
      <c r="AG99" s="27"/>
      <c r="AH99" s="27"/>
      <c r="AI99" s="27"/>
      <c r="AJ99" s="70"/>
      <c r="AK99" s="70"/>
      <c r="AL99" s="70"/>
      <c r="AM99" s="70"/>
      <c r="AN99" s="17"/>
      <c r="AO99" s="17"/>
      <c r="AP99" s="17"/>
      <c r="AQ99" s="70"/>
      <c r="AR99" s="70"/>
      <c r="AS99" s="70"/>
      <c r="AT99" s="70"/>
      <c r="AU99" s="70"/>
      <c r="AV99" s="70"/>
    </row>
    <row r="100" spans="1:48" x14ac:dyDescent="0.25">
      <c r="A100" s="92">
        <f t="shared" si="1"/>
        <v>43646</v>
      </c>
      <c r="B100" s="92"/>
      <c r="C100" s="92"/>
      <c r="D100" s="92"/>
      <c r="E100" s="92"/>
      <c r="F100" s="92"/>
      <c r="G100" s="92"/>
      <c r="H100" s="92"/>
      <c r="I100" s="92"/>
      <c r="J100" s="71"/>
      <c r="K100" s="92"/>
      <c r="L100" s="164"/>
      <c r="M100" s="92"/>
      <c r="N100" s="92"/>
      <c r="O100" s="92"/>
      <c r="P100" s="92" t="s">
        <v>78</v>
      </c>
      <c r="Q100" s="92" t="s">
        <v>34</v>
      </c>
      <c r="R100" s="92" t="s">
        <v>59</v>
      </c>
      <c r="S100" s="92" t="s">
        <v>20</v>
      </c>
      <c r="T100" s="71"/>
      <c r="U100" s="92"/>
      <c r="V100" s="34"/>
      <c r="W100" s="26"/>
      <c r="X100" s="26"/>
      <c r="Y100" s="26"/>
      <c r="Z100" s="26"/>
      <c r="AA100" s="26"/>
      <c r="AB100" s="27"/>
      <c r="AC100" s="27"/>
      <c r="AD100" s="27"/>
      <c r="AE100" s="27"/>
      <c r="AF100" s="27"/>
      <c r="AG100" s="27"/>
      <c r="AH100" s="27"/>
      <c r="AI100" s="27"/>
      <c r="AJ100" s="70"/>
      <c r="AK100" s="70"/>
      <c r="AL100" s="70"/>
      <c r="AM100" s="70"/>
      <c r="AN100" s="17"/>
      <c r="AO100" s="17"/>
      <c r="AP100" s="17"/>
      <c r="AQ100" s="70"/>
      <c r="AR100" s="70"/>
      <c r="AS100" s="70"/>
      <c r="AT100" s="70"/>
      <c r="AU100" s="70"/>
      <c r="AV100" s="70"/>
    </row>
    <row r="101" spans="1:48" x14ac:dyDescent="0.25">
      <c r="A101" s="92">
        <f t="shared" si="1"/>
        <v>43647</v>
      </c>
      <c r="B101" s="92"/>
      <c r="C101" s="92"/>
      <c r="D101" s="92"/>
      <c r="E101" s="92"/>
      <c r="F101" s="92"/>
      <c r="G101" s="92"/>
      <c r="H101" s="92"/>
      <c r="I101" s="92"/>
      <c r="J101" s="71"/>
      <c r="K101" s="92"/>
      <c r="L101" s="164"/>
      <c r="M101" s="92"/>
      <c r="N101" s="92"/>
      <c r="O101" s="92"/>
      <c r="P101" s="92" t="s">
        <v>78</v>
      </c>
      <c r="Q101" s="92" t="s">
        <v>30</v>
      </c>
      <c r="R101" s="92" t="s">
        <v>59</v>
      </c>
      <c r="S101" s="92" t="s">
        <v>20</v>
      </c>
      <c r="T101" s="71"/>
      <c r="U101" s="92"/>
      <c r="V101" s="34"/>
      <c r="W101" s="26"/>
      <c r="X101" s="26"/>
      <c r="Y101" s="26"/>
      <c r="Z101" s="26"/>
      <c r="AA101" s="26"/>
      <c r="AB101" s="27"/>
      <c r="AC101" s="27"/>
      <c r="AD101" s="27"/>
      <c r="AE101" s="27"/>
      <c r="AF101" s="27"/>
      <c r="AG101" s="27"/>
      <c r="AH101" s="27"/>
      <c r="AI101" s="27"/>
      <c r="AJ101" s="70"/>
      <c r="AK101" s="70"/>
      <c r="AL101" s="70"/>
      <c r="AM101" s="70"/>
      <c r="AN101" s="17"/>
      <c r="AO101" s="17"/>
      <c r="AP101" s="17"/>
      <c r="AQ101" s="70"/>
      <c r="AR101" s="70"/>
      <c r="AS101" s="70"/>
      <c r="AT101" s="70"/>
      <c r="AU101" s="70"/>
      <c r="AV101" s="70"/>
    </row>
    <row r="102" spans="1:48" x14ac:dyDescent="0.25">
      <c r="A102" s="93">
        <f t="shared" si="1"/>
        <v>43648</v>
      </c>
      <c r="B102" s="72" t="s">
        <v>9</v>
      </c>
      <c r="C102" s="144" t="s">
        <v>282</v>
      </c>
      <c r="D102" s="75" t="s">
        <v>10</v>
      </c>
      <c r="E102" s="242" t="s">
        <v>225</v>
      </c>
      <c r="F102" s="75" t="s">
        <v>30</v>
      </c>
      <c r="G102" s="93" t="s">
        <v>57</v>
      </c>
      <c r="H102" s="93"/>
      <c r="I102" s="93"/>
      <c r="J102" s="73"/>
      <c r="K102" s="93" t="s">
        <v>33</v>
      </c>
      <c r="L102" s="127" t="s">
        <v>266</v>
      </c>
      <c r="M102" s="93"/>
      <c r="N102" s="93" t="s">
        <v>224</v>
      </c>
      <c r="O102" s="93" t="s">
        <v>78</v>
      </c>
      <c r="P102" s="93"/>
      <c r="Q102" s="93"/>
      <c r="R102" s="93" t="s">
        <v>20</v>
      </c>
      <c r="S102" s="93"/>
      <c r="T102" s="73" t="s">
        <v>299</v>
      </c>
      <c r="U102" s="93"/>
      <c r="V102" s="34"/>
      <c r="W102" s="95">
        <f t="shared" ref="W102:W112" si="2">COUNTIF($A102:$M102,"*raulic*")</f>
        <v>1</v>
      </c>
      <c r="X102" s="26"/>
      <c r="Y102" s="26"/>
      <c r="Z102" s="26"/>
      <c r="AA102" s="95">
        <f>COUNTIF($A102:$M102,"*béland*")</f>
        <v>1</v>
      </c>
      <c r="AB102" s="95">
        <f>COUNTIF($A102:$M102,"*jalenques*")</f>
        <v>1</v>
      </c>
      <c r="AC102" s="95">
        <f>COUNTIF($A102:$M102,"*boudreau*")</f>
        <v>1</v>
      </c>
      <c r="AD102" s="95">
        <f>COUNTIF($A102:$M102,"*Branquart*")</f>
        <v>1</v>
      </c>
      <c r="AE102" s="95">
        <f>COUNTIF($A102:$M102,"*louvard*")</f>
        <v>1</v>
      </c>
      <c r="AF102" s="95">
        <f>COUNTIF($A102:$M102,"*langlois*")</f>
        <v>1</v>
      </c>
      <c r="AG102" s="95">
        <f>COUNTIF($A102:$M102,"*fitz*")</f>
        <v>1</v>
      </c>
      <c r="AH102" s="95">
        <f>COUNTIF($A102:$M102,"*summa*")</f>
        <v>1</v>
      </c>
      <c r="AI102" s="95">
        <f>COUNTIF($A102:$M102,"*grosset*")</f>
        <v>1</v>
      </c>
      <c r="AJ102" s="70"/>
      <c r="AK102" s="70"/>
      <c r="AL102" s="70"/>
      <c r="AM102" s="70"/>
      <c r="AN102" s="17"/>
      <c r="AO102" s="17"/>
      <c r="AP102" s="17"/>
      <c r="AQ102" s="70"/>
      <c r="AR102" s="70"/>
      <c r="AS102" s="70"/>
      <c r="AT102" s="70"/>
      <c r="AU102" s="70"/>
      <c r="AV102" s="70"/>
    </row>
    <row r="103" spans="1:48" x14ac:dyDescent="0.25">
      <c r="A103" s="93">
        <f t="shared" si="1"/>
        <v>43649</v>
      </c>
      <c r="B103" s="72" t="s">
        <v>9</v>
      </c>
      <c r="C103" s="144" t="s">
        <v>178</v>
      </c>
      <c r="D103" s="75" t="s">
        <v>38</v>
      </c>
      <c r="E103" s="75" t="s">
        <v>225</v>
      </c>
      <c r="F103" s="75" t="s">
        <v>30</v>
      </c>
      <c r="G103" s="93"/>
      <c r="H103" s="93"/>
      <c r="I103" s="93"/>
      <c r="J103" s="73"/>
      <c r="K103" s="93" t="s">
        <v>72</v>
      </c>
      <c r="L103" s="127" t="s">
        <v>266</v>
      </c>
      <c r="M103" s="93"/>
      <c r="N103" s="93" t="s">
        <v>224</v>
      </c>
      <c r="O103" s="93" t="s">
        <v>78</v>
      </c>
      <c r="P103" s="93"/>
      <c r="Q103" s="93"/>
      <c r="R103" s="93" t="s">
        <v>20</v>
      </c>
      <c r="S103" s="93"/>
      <c r="T103" s="73"/>
      <c r="U103" s="93"/>
      <c r="V103" s="34"/>
      <c r="W103" s="95">
        <f t="shared" si="2"/>
        <v>1</v>
      </c>
      <c r="X103" s="26"/>
      <c r="Y103" s="26"/>
      <c r="Z103" s="26"/>
      <c r="AA103" s="95">
        <f>COUNTIF($A103:$M103,"*béland*")</f>
        <v>1</v>
      </c>
      <c r="AB103" s="95">
        <f>COUNTIF($A103:$M103,"*jalenques*")</f>
        <v>1</v>
      </c>
      <c r="AC103" s="95">
        <f>COUNTIF($A103:$M103,"*boudreau*")</f>
        <v>1</v>
      </c>
      <c r="AD103" s="95">
        <f>COUNTIF($A103:$M103,"*Branquart*")</f>
        <v>1</v>
      </c>
      <c r="AE103" s="95">
        <f>COUNTIF($A103:$M103,"*louvard*")</f>
        <v>1</v>
      </c>
      <c r="AF103" s="95">
        <f>COUNTIF($A103:$M103,"*langlois*")</f>
        <v>1</v>
      </c>
      <c r="AG103" s="95">
        <f>COUNTIF($A103:$M103,"*fitz*")</f>
        <v>1</v>
      </c>
      <c r="AH103" s="95">
        <f>COUNTIF($A103:$M103,"*summa*")</f>
        <v>1</v>
      </c>
      <c r="AI103" s="95">
        <f>COUNTIF($A103:$M103,"*grosset*")</f>
        <v>1</v>
      </c>
      <c r="AJ103" s="70"/>
      <c r="AK103" s="70"/>
      <c r="AL103" s="70"/>
      <c r="AM103" s="70"/>
      <c r="AN103" s="17"/>
      <c r="AO103" s="17"/>
      <c r="AP103" s="17"/>
      <c r="AQ103" s="70"/>
      <c r="AR103" s="70"/>
      <c r="AS103" s="70"/>
      <c r="AT103" s="70"/>
      <c r="AU103" s="70"/>
      <c r="AV103" s="70"/>
    </row>
    <row r="104" spans="1:48" x14ac:dyDescent="0.25">
      <c r="A104" s="93">
        <f t="shared" si="1"/>
        <v>43650</v>
      </c>
      <c r="B104" s="72" t="s">
        <v>9</v>
      </c>
      <c r="C104" s="144" t="s">
        <v>178</v>
      </c>
      <c r="D104" s="75" t="s">
        <v>38</v>
      </c>
      <c r="E104" s="75" t="s">
        <v>225</v>
      </c>
      <c r="F104" s="75" t="s">
        <v>30</v>
      </c>
      <c r="G104" s="93"/>
      <c r="H104" s="93"/>
      <c r="I104" s="93"/>
      <c r="J104" s="70"/>
      <c r="K104" s="93" t="s">
        <v>72</v>
      </c>
      <c r="L104" s="127" t="s">
        <v>266</v>
      </c>
      <c r="M104" s="93"/>
      <c r="N104" s="93" t="s">
        <v>135</v>
      </c>
      <c r="O104" s="93" t="s">
        <v>78</v>
      </c>
      <c r="P104" s="93"/>
      <c r="Q104" s="93"/>
      <c r="R104" s="93" t="s">
        <v>20</v>
      </c>
      <c r="S104" s="93"/>
      <c r="T104" s="73"/>
      <c r="U104" s="93"/>
      <c r="V104" s="34"/>
      <c r="W104" s="95">
        <f t="shared" si="2"/>
        <v>1</v>
      </c>
      <c r="X104" s="26"/>
      <c r="Y104" s="26"/>
      <c r="Z104" s="26"/>
      <c r="AA104" s="95">
        <f>COUNTIF($A104:$M104,"*béland*")</f>
        <v>1</v>
      </c>
      <c r="AB104" s="95">
        <f>COUNTIF($A104:$M104,"*jalenques*")</f>
        <v>1</v>
      </c>
      <c r="AC104" s="95">
        <f>COUNTIF($A104:$M104,"*boudreau*")</f>
        <v>1</v>
      </c>
      <c r="AD104" s="95">
        <f>COUNTIF($A104:$M104,"*Branquart*")</f>
        <v>1</v>
      </c>
      <c r="AE104" s="95">
        <f>COUNTIF($A104:$M104,"*louvard*")</f>
        <v>1</v>
      </c>
      <c r="AF104" s="95">
        <f>COUNTIF($A104:$M104,"*langlois*")</f>
        <v>1</v>
      </c>
      <c r="AG104" s="95">
        <f>COUNTIF($A104:$M104,"*fitz*")</f>
        <v>1</v>
      </c>
      <c r="AH104" s="95">
        <f>COUNTIF($A104:$M104,"*summa*")</f>
        <v>1</v>
      </c>
      <c r="AI104" s="95">
        <f>COUNTIF($A104:$M104,"*grosset*")</f>
        <v>1</v>
      </c>
      <c r="AJ104" s="70"/>
      <c r="AK104" s="70"/>
      <c r="AL104" s="70"/>
      <c r="AM104" s="70"/>
      <c r="AN104" s="17"/>
      <c r="AO104" s="17"/>
      <c r="AP104" s="17"/>
      <c r="AQ104" s="70"/>
      <c r="AR104" s="70"/>
      <c r="AS104" s="70"/>
      <c r="AT104" s="70"/>
      <c r="AU104" s="70"/>
      <c r="AV104" s="70"/>
    </row>
    <row r="105" spans="1:48" x14ac:dyDescent="0.25">
      <c r="A105" s="93">
        <f t="shared" si="1"/>
        <v>43651</v>
      </c>
      <c r="B105" s="72" t="s">
        <v>9</v>
      </c>
      <c r="C105" s="144" t="s">
        <v>178</v>
      </c>
      <c r="D105" s="137" t="s">
        <v>20</v>
      </c>
      <c r="E105" s="75" t="s">
        <v>225</v>
      </c>
      <c r="F105" s="75" t="s">
        <v>30</v>
      </c>
      <c r="G105" s="93" t="s">
        <v>56</v>
      </c>
      <c r="H105" s="93"/>
      <c r="I105" s="93"/>
      <c r="J105" s="73"/>
      <c r="K105" s="93"/>
      <c r="L105" s="127" t="s">
        <v>266</v>
      </c>
      <c r="M105" s="93"/>
      <c r="N105" s="93" t="s">
        <v>135</v>
      </c>
      <c r="O105" s="93" t="s">
        <v>78</v>
      </c>
      <c r="P105" s="93"/>
      <c r="Q105" s="93"/>
      <c r="R105" s="93" t="s">
        <v>20</v>
      </c>
      <c r="S105" s="93"/>
      <c r="T105" s="73" t="s">
        <v>300</v>
      </c>
      <c r="U105" s="93"/>
      <c r="V105" s="34"/>
      <c r="W105" s="95">
        <f t="shared" si="2"/>
        <v>1</v>
      </c>
      <c r="X105" s="26"/>
      <c r="Y105" s="26"/>
      <c r="Z105" s="26"/>
      <c r="AA105" s="95">
        <f>COUNTIF($A105:$M105,"*béland*")</f>
        <v>1</v>
      </c>
      <c r="AB105" s="95">
        <f>COUNTIF($A105:$M105,"*jalenques*")</f>
        <v>1</v>
      </c>
      <c r="AC105" s="95">
        <f>COUNTIF($A105:$M105,"*boudreau*")</f>
        <v>1</v>
      </c>
      <c r="AD105" s="95">
        <f>COUNTIF($A105:$M105,"*Branquart*")</f>
        <v>1</v>
      </c>
      <c r="AE105" s="95">
        <f>COUNTIF($A105:$M105,"*louvard*")</f>
        <v>1</v>
      </c>
      <c r="AF105" s="26"/>
      <c r="AG105" s="95">
        <f>COUNTIF($A105:$M105,"*fitz*")</f>
        <v>1</v>
      </c>
      <c r="AH105" s="95">
        <f>COUNTIF($A105:$M105,"*summa*")</f>
        <v>1</v>
      </c>
      <c r="AI105" s="95">
        <f>COUNTIF($A105:$M105,"*grosset*")</f>
        <v>1</v>
      </c>
      <c r="AJ105" s="70"/>
      <c r="AK105" s="70"/>
      <c r="AL105" s="70"/>
      <c r="AM105" s="70"/>
      <c r="AN105" s="17"/>
      <c r="AO105" s="17"/>
      <c r="AP105" s="17"/>
      <c r="AQ105" s="70"/>
      <c r="AR105" s="70"/>
      <c r="AS105" s="70"/>
      <c r="AT105" s="70"/>
      <c r="AU105" s="70"/>
      <c r="AV105" s="70"/>
    </row>
    <row r="106" spans="1:48" x14ac:dyDescent="0.25">
      <c r="A106" s="87">
        <f t="shared" si="1"/>
        <v>43652</v>
      </c>
      <c r="B106" s="100"/>
      <c r="C106" s="100"/>
      <c r="D106" s="100"/>
      <c r="E106" s="100"/>
      <c r="F106" s="90"/>
      <c r="G106" s="90"/>
      <c r="H106" s="90"/>
      <c r="I106" s="90"/>
      <c r="J106" s="90"/>
      <c r="K106" s="165"/>
      <c r="L106" s="90"/>
      <c r="M106" s="90"/>
      <c r="N106" s="90"/>
      <c r="O106" s="90"/>
      <c r="P106" s="92" t="s">
        <v>224</v>
      </c>
      <c r="Q106" s="92" t="s">
        <v>135</v>
      </c>
      <c r="R106" s="90" t="s">
        <v>20</v>
      </c>
      <c r="S106" s="92" t="s">
        <v>33</v>
      </c>
      <c r="T106" s="90"/>
      <c r="U106" s="92"/>
      <c r="V106" s="34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7"/>
      <c r="AH106" s="27"/>
      <c r="AI106" s="27"/>
      <c r="AJ106" s="70"/>
      <c r="AK106" s="70"/>
      <c r="AL106" s="70"/>
      <c r="AM106" s="70"/>
      <c r="AN106" s="17"/>
      <c r="AO106" s="17"/>
      <c r="AP106" s="17"/>
      <c r="AQ106" s="70"/>
      <c r="AR106" s="70"/>
      <c r="AS106" s="70"/>
      <c r="AT106" s="70"/>
      <c r="AU106" s="70"/>
      <c r="AV106" s="70"/>
    </row>
    <row r="107" spans="1:48" x14ac:dyDescent="0.25">
      <c r="A107" s="92">
        <f t="shared" si="1"/>
        <v>43653</v>
      </c>
      <c r="B107" s="100"/>
      <c r="C107" s="100"/>
      <c r="D107" s="100"/>
      <c r="E107" s="100"/>
      <c r="F107" s="100"/>
      <c r="G107" s="100"/>
      <c r="H107" s="100"/>
      <c r="I107" s="100"/>
      <c r="J107" s="100"/>
      <c r="K107" s="87"/>
      <c r="L107" s="100"/>
      <c r="M107" s="100"/>
      <c r="N107" s="100"/>
      <c r="O107" s="100"/>
      <c r="P107" s="92" t="s">
        <v>224</v>
      </c>
      <c r="Q107" s="92" t="s">
        <v>135</v>
      </c>
      <c r="R107" s="100" t="s">
        <v>20</v>
      </c>
      <c r="S107" s="92" t="s">
        <v>33</v>
      </c>
      <c r="T107" s="100"/>
      <c r="U107" s="92"/>
      <c r="V107" s="34"/>
      <c r="W107" s="34" t="s">
        <v>186</v>
      </c>
      <c r="X107" s="26"/>
      <c r="Y107" s="26"/>
      <c r="Z107" s="26"/>
      <c r="AA107" s="26"/>
      <c r="AB107" s="26"/>
      <c r="AC107" s="26"/>
      <c r="AD107" s="26"/>
      <c r="AE107" s="26"/>
      <c r="AF107" s="26"/>
      <c r="AG107" s="27"/>
      <c r="AH107" s="27"/>
      <c r="AI107" s="27"/>
      <c r="AJ107" s="101"/>
      <c r="AK107" s="101"/>
      <c r="AL107" s="101"/>
      <c r="AM107" s="101"/>
      <c r="AN107" s="102"/>
      <c r="AO107" s="102"/>
      <c r="AP107" s="102"/>
      <c r="AQ107" s="101"/>
      <c r="AR107" s="101"/>
      <c r="AS107" s="101"/>
      <c r="AT107" s="101"/>
      <c r="AU107" s="101"/>
      <c r="AV107" s="101"/>
    </row>
    <row r="108" spans="1:48" x14ac:dyDescent="0.25">
      <c r="A108" s="93">
        <f t="shared" si="1"/>
        <v>43654</v>
      </c>
      <c r="B108" s="72" t="s">
        <v>9</v>
      </c>
      <c r="C108" s="75" t="s">
        <v>224</v>
      </c>
      <c r="D108" s="93" t="s">
        <v>55</v>
      </c>
      <c r="E108" s="75" t="s">
        <v>131</v>
      </c>
      <c r="F108" s="75" t="s">
        <v>30</v>
      </c>
      <c r="G108" s="93"/>
      <c r="H108" s="93"/>
      <c r="I108" s="93" t="s">
        <v>1</v>
      </c>
      <c r="J108" s="73" t="s">
        <v>10</v>
      </c>
      <c r="K108" s="93" t="s">
        <v>40</v>
      </c>
      <c r="L108" s="127" t="s">
        <v>268</v>
      </c>
      <c r="M108" s="93"/>
      <c r="N108" s="93" t="s">
        <v>135</v>
      </c>
      <c r="O108" s="93" t="s">
        <v>224</v>
      </c>
      <c r="P108" s="93"/>
      <c r="Q108" s="93"/>
      <c r="R108" s="93" t="s">
        <v>20</v>
      </c>
      <c r="S108" s="93"/>
      <c r="T108" s="73"/>
      <c r="U108" s="93"/>
      <c r="V108" s="34"/>
      <c r="W108" s="95">
        <f t="shared" si="2"/>
        <v>1</v>
      </c>
      <c r="X108" s="26"/>
      <c r="Y108" s="26"/>
      <c r="Z108" s="26"/>
      <c r="AA108" s="95">
        <f>COUNTIF($A108:$M108,"*béland*")</f>
        <v>1</v>
      </c>
      <c r="AB108" s="95">
        <f t="shared" ref="AB108:AC112" si="3">COUNTIF($A108:$M108,"*jalenques*")</f>
        <v>1</v>
      </c>
      <c r="AC108" s="95">
        <f>COUNTIF($A108:$M108,"*boudreau*")</f>
        <v>1</v>
      </c>
      <c r="AD108" s="95">
        <f>COUNTIF($A108:$M108,"*Branquart*")</f>
        <v>1</v>
      </c>
      <c r="AE108" s="95">
        <f>COUNTIF($A108:$M108,"*louvard*")</f>
        <v>1</v>
      </c>
      <c r="AF108" s="95">
        <f>COUNTIF($A108:$M108,"*langlois*")</f>
        <v>1</v>
      </c>
      <c r="AG108" s="95">
        <f>COUNTIF($A108:$M108,"*fitz*")</f>
        <v>1</v>
      </c>
      <c r="AH108" s="95">
        <f>COUNTIF($A108:$M108,"*summa*")</f>
        <v>1</v>
      </c>
      <c r="AI108" s="95">
        <f>COUNTIF($A108:$M108,"*grosset*")</f>
        <v>1</v>
      </c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</row>
    <row r="109" spans="1:48" x14ac:dyDescent="0.25">
      <c r="A109" s="93">
        <f t="shared" si="1"/>
        <v>43655</v>
      </c>
      <c r="B109" s="72" t="s">
        <v>9</v>
      </c>
      <c r="C109" s="75" t="s">
        <v>224</v>
      </c>
      <c r="D109" s="93" t="s">
        <v>33</v>
      </c>
      <c r="E109" s="75" t="s">
        <v>132</v>
      </c>
      <c r="F109" s="75" t="s">
        <v>30</v>
      </c>
      <c r="G109" s="93" t="s">
        <v>65</v>
      </c>
      <c r="H109" s="93"/>
      <c r="I109" s="93" t="s">
        <v>1</v>
      </c>
      <c r="J109" s="73" t="s">
        <v>10</v>
      </c>
      <c r="K109" s="93" t="s">
        <v>40</v>
      </c>
      <c r="L109" s="127" t="s">
        <v>268</v>
      </c>
      <c r="M109" s="93"/>
      <c r="N109" s="93" t="s">
        <v>135</v>
      </c>
      <c r="O109" s="93" t="s">
        <v>224</v>
      </c>
      <c r="P109" s="93"/>
      <c r="Q109" s="93"/>
      <c r="R109" s="93" t="s">
        <v>20</v>
      </c>
      <c r="S109" s="93"/>
      <c r="T109" s="73"/>
      <c r="U109" s="93"/>
      <c r="V109" s="34"/>
      <c r="W109" s="95">
        <f t="shared" si="2"/>
        <v>1</v>
      </c>
      <c r="X109" s="26"/>
      <c r="Y109" s="26"/>
      <c r="Z109" s="26"/>
      <c r="AA109" s="95">
        <f>COUNTIF($A109:$M109,"*béland*")</f>
        <v>1</v>
      </c>
      <c r="AB109" s="95">
        <f t="shared" si="3"/>
        <v>1</v>
      </c>
      <c r="AC109" s="95">
        <f t="shared" si="3"/>
        <v>1</v>
      </c>
      <c r="AD109" s="95">
        <f>COUNTIF($A109:$M109,"*Branquart*")</f>
        <v>1</v>
      </c>
      <c r="AE109" s="95">
        <f>COUNTIF($A109:$M109,"*louvard*")</f>
        <v>1</v>
      </c>
      <c r="AF109" s="95">
        <f>COUNTIF($A109:$M109,"*langlois*")</f>
        <v>1</v>
      </c>
      <c r="AG109" s="95">
        <f>COUNTIF($A109:$M109,"*fitz*")</f>
        <v>1</v>
      </c>
      <c r="AH109" s="95">
        <f>COUNTIF($A109:$M109,"*summa*")</f>
        <v>1</v>
      </c>
      <c r="AI109" s="95">
        <f>COUNTIF($A109:$M109,"*grosset*")</f>
        <v>1</v>
      </c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</row>
    <row r="110" spans="1:48" x14ac:dyDescent="0.25">
      <c r="A110" s="93">
        <f t="shared" si="1"/>
        <v>43656</v>
      </c>
      <c r="B110" s="72" t="s">
        <v>9</v>
      </c>
      <c r="C110" s="75" t="s">
        <v>224</v>
      </c>
      <c r="D110" s="93" t="s">
        <v>55</v>
      </c>
      <c r="E110" s="75" t="s">
        <v>131</v>
      </c>
      <c r="F110" s="75" t="s">
        <v>30</v>
      </c>
      <c r="G110" s="93"/>
      <c r="H110" s="17"/>
      <c r="I110" s="93" t="s">
        <v>1</v>
      </c>
      <c r="J110" s="73" t="s">
        <v>10</v>
      </c>
      <c r="K110" s="93" t="s">
        <v>40</v>
      </c>
      <c r="L110" s="127" t="s">
        <v>268</v>
      </c>
      <c r="M110" s="93"/>
      <c r="N110" s="93" t="s">
        <v>224</v>
      </c>
      <c r="O110" s="93" t="s">
        <v>135</v>
      </c>
      <c r="P110" s="93"/>
      <c r="Q110" s="93"/>
      <c r="R110" s="93" t="s">
        <v>20</v>
      </c>
      <c r="S110" s="93"/>
      <c r="T110" s="73"/>
      <c r="U110" s="93"/>
      <c r="V110" s="34"/>
      <c r="W110" s="95">
        <f t="shared" si="2"/>
        <v>1</v>
      </c>
      <c r="X110" s="26"/>
      <c r="Y110" s="26"/>
      <c r="Z110" s="26"/>
      <c r="AA110" s="95">
        <f>COUNTIF($A110:$M110,"*béland*")</f>
        <v>1</v>
      </c>
      <c r="AB110" s="95">
        <f t="shared" si="3"/>
        <v>1</v>
      </c>
      <c r="AC110" s="95">
        <f t="shared" si="3"/>
        <v>1</v>
      </c>
      <c r="AD110" s="95">
        <f>COUNTIF($A110:$M110,"*Branquart*")</f>
        <v>1</v>
      </c>
      <c r="AE110" s="95">
        <f>COUNTIF($A110:$M110,"*louvard*")</f>
        <v>1</v>
      </c>
      <c r="AF110" s="95">
        <f>COUNTIF($A110:$M110,"*langlois*")</f>
        <v>1</v>
      </c>
      <c r="AG110" s="95">
        <f>COUNTIF($A110:$M110,"*fitz*")</f>
        <v>1</v>
      </c>
      <c r="AH110" s="95">
        <f>COUNTIF($A110:$M110,"*summa*")</f>
        <v>1</v>
      </c>
      <c r="AI110" s="95">
        <f>COUNTIF($A110:$M110,"*grosset*")</f>
        <v>1</v>
      </c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</row>
    <row r="111" spans="1:48" x14ac:dyDescent="0.25">
      <c r="A111" s="93">
        <f t="shared" si="1"/>
        <v>43657</v>
      </c>
      <c r="B111" s="72" t="s">
        <v>9</v>
      </c>
      <c r="C111" s="75" t="s">
        <v>224</v>
      </c>
      <c r="D111" s="93" t="s">
        <v>55</v>
      </c>
      <c r="E111" s="75" t="s">
        <v>131</v>
      </c>
      <c r="F111" s="75" t="s">
        <v>30</v>
      </c>
      <c r="G111" s="93"/>
      <c r="H111" s="93"/>
      <c r="I111" s="93" t="s">
        <v>1</v>
      </c>
      <c r="J111" s="73" t="s">
        <v>10</v>
      </c>
      <c r="K111" s="93" t="s">
        <v>40</v>
      </c>
      <c r="L111" s="127" t="s">
        <v>268</v>
      </c>
      <c r="M111" s="93"/>
      <c r="N111" s="93" t="s">
        <v>224</v>
      </c>
      <c r="O111" s="93" t="s">
        <v>135</v>
      </c>
      <c r="P111" s="93"/>
      <c r="Q111" s="93"/>
      <c r="R111" s="93" t="s">
        <v>20</v>
      </c>
      <c r="S111" s="93"/>
      <c r="T111" s="73"/>
      <c r="U111" s="93"/>
      <c r="V111" s="34"/>
      <c r="W111" s="95">
        <f t="shared" si="2"/>
        <v>1</v>
      </c>
      <c r="X111" s="26"/>
      <c r="Y111" s="26"/>
      <c r="Z111" s="26"/>
      <c r="AA111" s="95">
        <f>COUNTIF($A111:$M111,"*béland*")</f>
        <v>1</v>
      </c>
      <c r="AB111" s="95">
        <f t="shared" si="3"/>
        <v>1</v>
      </c>
      <c r="AC111" s="95">
        <f t="shared" si="3"/>
        <v>1</v>
      </c>
      <c r="AD111" s="95">
        <f>COUNTIF($A111:$M111,"*Branquart*")</f>
        <v>1</v>
      </c>
      <c r="AE111" s="95">
        <f>COUNTIF($A111:$M111,"*louvard*")</f>
        <v>1</v>
      </c>
      <c r="AF111" s="95">
        <f>COUNTIF($A111:$M111,"*langlois*")</f>
        <v>1</v>
      </c>
      <c r="AG111" s="95">
        <f>COUNTIF($A111:$M111,"*fitz*")</f>
        <v>1</v>
      </c>
      <c r="AH111" s="95">
        <f>COUNTIF($A111:$M111,"*summa*")</f>
        <v>1</v>
      </c>
      <c r="AI111" s="95">
        <f>COUNTIF($A111:$M111,"*grosset*")</f>
        <v>1</v>
      </c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</row>
    <row r="112" spans="1:48" x14ac:dyDescent="0.25">
      <c r="A112" s="93">
        <f t="shared" si="1"/>
        <v>43658</v>
      </c>
      <c r="B112" s="72" t="s">
        <v>9</v>
      </c>
      <c r="C112" s="75" t="s">
        <v>224</v>
      </c>
      <c r="D112" s="93" t="s">
        <v>16</v>
      </c>
      <c r="E112" s="75" t="s">
        <v>132</v>
      </c>
      <c r="F112" s="75" t="s">
        <v>30</v>
      </c>
      <c r="G112" s="93" t="s">
        <v>73</v>
      </c>
      <c r="H112" s="93"/>
      <c r="I112" s="93" t="s">
        <v>1</v>
      </c>
      <c r="J112" s="73"/>
      <c r="K112" s="93" t="s">
        <v>67</v>
      </c>
      <c r="L112" s="127" t="s">
        <v>268</v>
      </c>
      <c r="M112" s="93"/>
      <c r="N112" s="93" t="s">
        <v>135</v>
      </c>
      <c r="O112" s="93" t="s">
        <v>78</v>
      </c>
      <c r="P112" s="93"/>
      <c r="Q112" s="93"/>
      <c r="R112" s="93" t="s">
        <v>20</v>
      </c>
      <c r="S112" s="56"/>
      <c r="T112" s="151"/>
      <c r="U112" s="93"/>
      <c r="V112" s="34"/>
      <c r="W112" s="95">
        <f t="shared" si="2"/>
        <v>1</v>
      </c>
      <c r="X112" s="26"/>
      <c r="Y112" s="26"/>
      <c r="Z112" s="26"/>
      <c r="AA112" s="95">
        <f>COUNTIF($A112:$M112,"*béland*")</f>
        <v>1</v>
      </c>
      <c r="AB112" s="95">
        <f t="shared" si="3"/>
        <v>1</v>
      </c>
      <c r="AC112" s="95">
        <f>COUNTIF($A112:$M112,"*boudreau*")</f>
        <v>1</v>
      </c>
      <c r="AD112" s="95">
        <f>COUNTIF($A112:$M112,"*Branquart*")</f>
        <v>1</v>
      </c>
      <c r="AE112" s="95">
        <f>COUNTIF($A112:$M112,"*louvard*")</f>
        <v>1</v>
      </c>
      <c r="AF112" s="27"/>
      <c r="AG112" s="95">
        <f>COUNTIF($A112:$M112,"*fitz*")</f>
        <v>1</v>
      </c>
      <c r="AH112" s="95">
        <f>COUNTIF($A112:$M112,"*summa*")</f>
        <v>1</v>
      </c>
      <c r="AI112" s="95">
        <f>COUNTIF($A112:$M112,"*grosset*")</f>
        <v>1</v>
      </c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</row>
    <row r="113" spans="1:48" x14ac:dyDescent="0.25">
      <c r="A113" s="92">
        <f t="shared" si="1"/>
        <v>43659</v>
      </c>
      <c r="B113" s="92"/>
      <c r="C113" s="92"/>
      <c r="D113" s="92"/>
      <c r="E113" s="92"/>
      <c r="F113" s="92"/>
      <c r="G113" s="92"/>
      <c r="H113" s="92"/>
      <c r="I113" s="92"/>
      <c r="J113" s="71"/>
      <c r="K113" s="92"/>
      <c r="L113" s="164"/>
      <c r="M113" s="92"/>
      <c r="N113" s="92"/>
      <c r="O113" s="92"/>
      <c r="P113" s="92" t="s">
        <v>135</v>
      </c>
      <c r="Q113" s="92" t="s">
        <v>231</v>
      </c>
      <c r="R113" s="251" t="s">
        <v>33</v>
      </c>
      <c r="S113" s="92" t="s">
        <v>20</v>
      </c>
      <c r="T113" s="71"/>
      <c r="U113" s="92"/>
      <c r="V113" s="34"/>
      <c r="W113" s="26"/>
      <c r="X113" s="26"/>
      <c r="Y113" s="26"/>
      <c r="Z113" s="26"/>
      <c r="AA113" s="26"/>
      <c r="AB113" s="27"/>
      <c r="AC113" s="27"/>
      <c r="AD113" s="27"/>
      <c r="AE113" s="27"/>
      <c r="AF113" s="27"/>
      <c r="AG113" s="27"/>
      <c r="AH113" s="27"/>
      <c r="AI113" s="27"/>
      <c r="AJ113" s="70"/>
      <c r="AK113" s="70"/>
      <c r="AL113" s="70"/>
      <c r="AM113" s="70"/>
      <c r="AN113" s="17"/>
      <c r="AO113" s="17"/>
      <c r="AP113" s="17"/>
      <c r="AQ113" s="70"/>
      <c r="AR113" s="70"/>
      <c r="AS113" s="70"/>
      <c r="AT113" s="70"/>
      <c r="AU113" s="70"/>
      <c r="AV113" s="70"/>
    </row>
    <row r="114" spans="1:48" x14ac:dyDescent="0.25">
      <c r="A114" s="92">
        <f t="shared" si="1"/>
        <v>43660</v>
      </c>
      <c r="B114" s="92"/>
      <c r="C114" s="92"/>
      <c r="D114" s="92"/>
      <c r="E114" s="92"/>
      <c r="F114" s="92"/>
      <c r="G114" s="92"/>
      <c r="H114" s="92"/>
      <c r="I114" s="92"/>
      <c r="J114" s="71"/>
      <c r="K114" s="92"/>
      <c r="L114" s="164"/>
      <c r="M114" s="92"/>
      <c r="N114" s="92"/>
      <c r="O114" s="92"/>
      <c r="P114" s="92" t="s">
        <v>224</v>
      </c>
      <c r="Q114" s="92" t="s">
        <v>138</v>
      </c>
      <c r="R114" s="252" t="s">
        <v>33</v>
      </c>
      <c r="S114" s="92" t="s">
        <v>20</v>
      </c>
      <c r="T114" s="71"/>
      <c r="U114" s="92"/>
      <c r="V114" s="34"/>
      <c r="W114" s="26"/>
      <c r="X114" s="26"/>
      <c r="Y114" s="26"/>
      <c r="Z114" s="26"/>
      <c r="AA114" s="26"/>
      <c r="AB114" s="27"/>
      <c r="AC114" s="27"/>
      <c r="AD114" s="27"/>
      <c r="AE114" s="27"/>
      <c r="AF114" s="27"/>
      <c r="AG114" s="27"/>
      <c r="AH114" s="27"/>
      <c r="AI114" s="27"/>
      <c r="AJ114" s="70"/>
      <c r="AK114" s="70"/>
      <c r="AL114" s="70"/>
      <c r="AM114" s="70"/>
      <c r="AN114" s="17"/>
      <c r="AO114" s="17"/>
      <c r="AP114" s="17"/>
      <c r="AQ114" s="70"/>
      <c r="AR114" s="70"/>
      <c r="AS114" s="70"/>
      <c r="AT114" s="70"/>
      <c r="AU114" s="70"/>
      <c r="AV114" s="70"/>
    </row>
    <row r="115" spans="1:48" x14ac:dyDescent="0.25">
      <c r="A115" s="93">
        <f t="shared" si="1"/>
        <v>43661</v>
      </c>
      <c r="B115" s="72" t="s">
        <v>9</v>
      </c>
      <c r="C115" s="75" t="s">
        <v>224</v>
      </c>
      <c r="D115" s="93" t="s">
        <v>55</v>
      </c>
      <c r="E115" s="75" t="s">
        <v>133</v>
      </c>
      <c r="F115" s="75" t="s">
        <v>238</v>
      </c>
      <c r="G115" s="93"/>
      <c r="H115" s="93"/>
      <c r="I115" s="93" t="s">
        <v>40</v>
      </c>
      <c r="J115" s="73" t="s">
        <v>10</v>
      </c>
      <c r="K115" s="93"/>
      <c r="L115" s="127" t="s">
        <v>267</v>
      </c>
      <c r="M115" s="93" t="s">
        <v>341</v>
      </c>
      <c r="N115" s="93" t="s">
        <v>78</v>
      </c>
      <c r="O115" s="93" t="s">
        <v>135</v>
      </c>
      <c r="P115" s="93"/>
      <c r="Q115" s="93"/>
      <c r="R115" s="93" t="s">
        <v>59</v>
      </c>
      <c r="S115" s="93"/>
      <c r="T115" s="73"/>
      <c r="U115" s="93"/>
      <c r="V115" s="34"/>
      <c r="W115" s="95">
        <f>COUNTIF($A115:$M115,"*raulic*")</f>
        <v>1</v>
      </c>
      <c r="X115" s="26"/>
      <c r="Y115" s="26"/>
      <c r="Z115" s="26"/>
      <c r="AA115" s="95">
        <f>COUNTIF($A115:$M115,"*béland*")</f>
        <v>1</v>
      </c>
      <c r="AB115" s="95">
        <f t="shared" ref="AB115:AC119" si="4">COUNTIF($A115:$M115,"*jalenques*")</f>
        <v>1</v>
      </c>
      <c r="AC115" s="95">
        <f>COUNTIF($A115:$M115,"*boudreau*")</f>
        <v>1</v>
      </c>
      <c r="AD115" s="95">
        <f>COUNTIF($A115:$M115,"*Branquart*")</f>
        <v>1</v>
      </c>
      <c r="AE115" s="95">
        <f>COUNTIF($A115:$M115,"*louvard*")</f>
        <v>1</v>
      </c>
      <c r="AF115" s="95">
        <f>COUNTIF($A115:$M115,"*langlois*")</f>
        <v>1</v>
      </c>
      <c r="AG115" s="95">
        <f>COUNTIF($A115:$M115,"*fitz*")</f>
        <v>1</v>
      </c>
      <c r="AH115" s="95">
        <f>COUNTIF($A115:$M115,"*summa*")</f>
        <v>1</v>
      </c>
      <c r="AI115" s="95">
        <f>COUNTIF($A115:$M115,"*grosset*")</f>
        <v>1</v>
      </c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</row>
    <row r="116" spans="1:48" x14ac:dyDescent="0.25">
      <c r="A116" s="93">
        <f t="shared" si="1"/>
        <v>43662</v>
      </c>
      <c r="B116" s="72" t="s">
        <v>9</v>
      </c>
      <c r="C116" s="75" t="s">
        <v>224</v>
      </c>
      <c r="D116" s="93" t="s">
        <v>33</v>
      </c>
      <c r="E116" s="75" t="s">
        <v>134</v>
      </c>
      <c r="F116" s="75" t="s">
        <v>238</v>
      </c>
      <c r="G116" s="93" t="s">
        <v>65</v>
      </c>
      <c r="H116" s="93"/>
      <c r="I116" s="93" t="s">
        <v>40</v>
      </c>
      <c r="J116" s="73" t="s">
        <v>10</v>
      </c>
      <c r="K116" s="93"/>
      <c r="L116" s="127" t="s">
        <v>267</v>
      </c>
      <c r="M116" s="93" t="s">
        <v>341</v>
      </c>
      <c r="N116" s="133" t="s">
        <v>224</v>
      </c>
      <c r="O116" s="93" t="s">
        <v>135</v>
      </c>
      <c r="P116" s="93"/>
      <c r="Q116" s="93"/>
      <c r="R116" s="93" t="s">
        <v>59</v>
      </c>
      <c r="S116" s="93"/>
      <c r="T116" s="73"/>
      <c r="U116" s="93"/>
      <c r="V116" s="34"/>
      <c r="W116" s="95">
        <f>COUNTIF($A116:$M116,"*raulic*")</f>
        <v>1</v>
      </c>
      <c r="X116" s="26"/>
      <c r="Y116" s="26"/>
      <c r="Z116" s="26"/>
      <c r="AA116" s="95">
        <f>COUNTIF($A116:$M116,"*béland*")</f>
        <v>1</v>
      </c>
      <c r="AB116" s="95">
        <f t="shared" si="4"/>
        <v>1</v>
      </c>
      <c r="AC116" s="95">
        <f t="shared" si="4"/>
        <v>1</v>
      </c>
      <c r="AD116" s="95">
        <f>COUNTIF($A116:$M116,"*Branquart*")</f>
        <v>1</v>
      </c>
      <c r="AE116" s="95">
        <f>COUNTIF($A116:$M116,"*louvard*")</f>
        <v>1</v>
      </c>
      <c r="AF116" s="95">
        <f>COUNTIF($A116:$M116,"*langlois*")</f>
        <v>1</v>
      </c>
      <c r="AG116" s="95">
        <f>COUNTIF($A116:$M116,"*fitz*")</f>
        <v>1</v>
      </c>
      <c r="AH116" s="95">
        <f>COUNTIF($A116:$M116,"*summa*")</f>
        <v>1</v>
      </c>
      <c r="AI116" s="95">
        <f>COUNTIF($A116:$M116,"*grosset*")</f>
        <v>1</v>
      </c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</row>
    <row r="117" spans="1:48" x14ac:dyDescent="0.25">
      <c r="A117" s="93">
        <f t="shared" si="1"/>
        <v>43663</v>
      </c>
      <c r="B117" s="72" t="s">
        <v>9</v>
      </c>
      <c r="C117" s="75" t="s">
        <v>224</v>
      </c>
      <c r="D117" s="93" t="s">
        <v>55</v>
      </c>
      <c r="E117" s="75" t="s">
        <v>142</v>
      </c>
      <c r="F117" s="75" t="s">
        <v>239</v>
      </c>
      <c r="G117" s="93"/>
      <c r="H117" s="93"/>
      <c r="I117" s="93" t="s">
        <v>40</v>
      </c>
      <c r="J117" s="73" t="s">
        <v>10</v>
      </c>
      <c r="K117" s="93"/>
      <c r="L117" s="127" t="s">
        <v>267</v>
      </c>
      <c r="M117" s="93" t="s">
        <v>341</v>
      </c>
      <c r="N117" s="93" t="s">
        <v>135</v>
      </c>
      <c r="O117" s="93" t="s">
        <v>224</v>
      </c>
      <c r="P117" s="93"/>
      <c r="Q117" s="93"/>
      <c r="R117" s="93" t="s">
        <v>59</v>
      </c>
      <c r="S117" s="93"/>
      <c r="T117" s="73"/>
      <c r="U117" s="93"/>
      <c r="V117" s="34"/>
      <c r="W117" s="95">
        <f>COUNTIF($A117:$M117,"*raulic*")</f>
        <v>1</v>
      </c>
      <c r="X117" s="26"/>
      <c r="Y117" s="26"/>
      <c r="Z117" s="26"/>
      <c r="AA117" s="95">
        <f>COUNTIF($A117:$M117,"*béland*")</f>
        <v>1</v>
      </c>
      <c r="AB117" s="95">
        <f t="shared" si="4"/>
        <v>1</v>
      </c>
      <c r="AC117" s="95">
        <f t="shared" si="4"/>
        <v>1</v>
      </c>
      <c r="AD117" s="95">
        <f>COUNTIF($A117:$M117,"*Branquart*")</f>
        <v>1</v>
      </c>
      <c r="AE117" s="95">
        <f>COUNTIF($A117:$M117,"*louvard*")</f>
        <v>1</v>
      </c>
      <c r="AF117" s="95">
        <f>COUNTIF($A117:$M117,"*langlois*")</f>
        <v>1</v>
      </c>
      <c r="AG117" s="95">
        <f>COUNTIF($A117:$M117,"*fitz*")</f>
        <v>1</v>
      </c>
      <c r="AH117" s="95">
        <f>COUNTIF($A117:$M117,"*summa*")</f>
        <v>1</v>
      </c>
      <c r="AI117" s="95">
        <f>COUNTIF($A117:$M117,"*grosset*")</f>
        <v>1</v>
      </c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</row>
    <row r="118" spans="1:48" x14ac:dyDescent="0.25">
      <c r="A118" s="93">
        <f t="shared" si="1"/>
        <v>43664</v>
      </c>
      <c r="B118" s="72" t="s">
        <v>9</v>
      </c>
      <c r="C118" s="75" t="s">
        <v>224</v>
      </c>
      <c r="D118" s="93" t="s">
        <v>20</v>
      </c>
      <c r="E118" s="75" t="s">
        <v>133</v>
      </c>
      <c r="F118" s="75" t="s">
        <v>238</v>
      </c>
      <c r="G118" s="93"/>
      <c r="H118" s="93"/>
      <c r="I118" s="93" t="s">
        <v>40</v>
      </c>
      <c r="J118" s="73" t="s">
        <v>38</v>
      </c>
      <c r="K118" s="93"/>
      <c r="L118" s="127" t="s">
        <v>267</v>
      </c>
      <c r="M118" s="93" t="s">
        <v>341</v>
      </c>
      <c r="N118" s="93" t="s">
        <v>135</v>
      </c>
      <c r="O118" s="93" t="s">
        <v>224</v>
      </c>
      <c r="P118" s="93"/>
      <c r="Q118" s="93"/>
      <c r="R118" s="93" t="s">
        <v>59</v>
      </c>
      <c r="S118" s="93"/>
      <c r="T118" s="73"/>
      <c r="U118" s="93"/>
      <c r="V118" s="34"/>
      <c r="W118" s="95">
        <f>COUNTIF($A118:$M118,"*raulic*")</f>
        <v>1</v>
      </c>
      <c r="X118" s="26"/>
      <c r="Y118" s="26"/>
      <c r="Z118" s="26"/>
      <c r="AA118" s="95">
        <f>COUNTIF($A118:$M118,"*béland*")</f>
        <v>1</v>
      </c>
      <c r="AB118" s="95">
        <f t="shared" si="4"/>
        <v>1</v>
      </c>
      <c r="AC118" s="95">
        <f t="shared" si="4"/>
        <v>1</v>
      </c>
      <c r="AD118" s="95">
        <f>COUNTIF($A118:$M118,"*Branquart*")</f>
        <v>1</v>
      </c>
      <c r="AE118" s="95">
        <f>COUNTIF($A118:$M118,"*louvard*")</f>
        <v>1</v>
      </c>
      <c r="AF118" s="95">
        <f>COUNTIF($A118:$M118,"*langlois*")</f>
        <v>1</v>
      </c>
      <c r="AG118" s="95">
        <f>COUNTIF($A118:$M118,"*fitz*")</f>
        <v>1</v>
      </c>
      <c r="AH118" s="95">
        <f>COUNTIF($A118:$M118,"*summa*")</f>
        <v>1</v>
      </c>
      <c r="AI118" s="95">
        <f>COUNTIF($A118:$M118,"*grosset*")</f>
        <v>1</v>
      </c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</row>
    <row r="119" spans="1:48" x14ac:dyDescent="0.25">
      <c r="A119" s="93">
        <f t="shared" si="1"/>
        <v>43665</v>
      </c>
      <c r="B119" s="72" t="s">
        <v>9</v>
      </c>
      <c r="C119" s="75" t="s">
        <v>224</v>
      </c>
      <c r="D119" s="93" t="s">
        <v>16</v>
      </c>
      <c r="E119" s="75" t="s">
        <v>134</v>
      </c>
      <c r="F119" s="75" t="s">
        <v>30</v>
      </c>
      <c r="G119" s="93" t="s">
        <v>57</v>
      </c>
      <c r="H119" s="93"/>
      <c r="I119" s="93" t="s">
        <v>40</v>
      </c>
      <c r="J119" s="73" t="s">
        <v>33</v>
      </c>
      <c r="K119" s="93" t="s">
        <v>34</v>
      </c>
      <c r="L119" s="127" t="s">
        <v>267</v>
      </c>
      <c r="M119" s="93" t="s">
        <v>341</v>
      </c>
      <c r="N119" s="93" t="s">
        <v>224</v>
      </c>
      <c r="O119" s="93" t="s">
        <v>78</v>
      </c>
      <c r="P119" s="93"/>
      <c r="Q119" s="93"/>
      <c r="R119" s="93" t="s">
        <v>59</v>
      </c>
      <c r="S119" s="56"/>
      <c r="T119" s="151"/>
      <c r="U119" s="93"/>
      <c r="V119" s="34"/>
      <c r="W119" s="150">
        <f>COUNTIF($A119:$M119,"*raulic*")</f>
        <v>1</v>
      </c>
      <c r="X119" s="26"/>
      <c r="Y119" s="26"/>
      <c r="Z119" s="26"/>
      <c r="AA119" s="95">
        <f>COUNTIF($A119:$M119,"*béland*")</f>
        <v>1</v>
      </c>
      <c r="AB119" s="95">
        <f t="shared" si="4"/>
        <v>1</v>
      </c>
      <c r="AC119" s="95">
        <f>COUNTIF($A119:$M119,"*boudreau*")</f>
        <v>1</v>
      </c>
      <c r="AD119" s="95">
        <f>COUNTIF($A119:$M119,"*Branquart*")</f>
        <v>1</v>
      </c>
      <c r="AE119" s="95">
        <f>COUNTIF($A119:$M119,"*louvard*")</f>
        <v>1</v>
      </c>
      <c r="AF119" s="27"/>
      <c r="AG119" s="95">
        <f>COUNTIF($A119:$M119,"*fitz*")</f>
        <v>1</v>
      </c>
      <c r="AH119" s="95">
        <f>COUNTIF($A119:$M119,"*summa*")</f>
        <v>1</v>
      </c>
      <c r="AI119" s="95">
        <f>COUNTIF($A119:$M119,"*grosset*")</f>
        <v>1</v>
      </c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</row>
    <row r="120" spans="1:48" x14ac:dyDescent="0.25">
      <c r="A120" s="92">
        <f t="shared" si="1"/>
        <v>43666</v>
      </c>
      <c r="B120" s="92"/>
      <c r="C120" s="92"/>
      <c r="D120" s="92"/>
      <c r="E120" s="92"/>
      <c r="F120" s="92"/>
      <c r="G120" s="92"/>
      <c r="H120" s="92"/>
      <c r="I120" s="92"/>
      <c r="J120" s="71"/>
      <c r="K120" s="92"/>
      <c r="L120" s="164"/>
      <c r="M120" s="92"/>
      <c r="N120" s="92"/>
      <c r="O120" s="92"/>
      <c r="P120" s="92" t="s">
        <v>224</v>
      </c>
      <c r="Q120" s="92" t="s">
        <v>78</v>
      </c>
      <c r="R120" s="92" t="s">
        <v>59</v>
      </c>
      <c r="S120" s="99" t="s">
        <v>20</v>
      </c>
      <c r="T120" s="71"/>
      <c r="U120" s="92"/>
      <c r="V120" s="34"/>
      <c r="W120" s="26"/>
      <c r="X120" s="26"/>
      <c r="Y120" s="26"/>
      <c r="Z120" s="26"/>
      <c r="AA120" s="26"/>
      <c r="AB120" s="27"/>
      <c r="AC120" s="27"/>
      <c r="AD120" s="27"/>
      <c r="AE120" s="27"/>
      <c r="AF120" s="27"/>
      <c r="AG120" s="27"/>
      <c r="AH120" s="27"/>
      <c r="AI120" s="27"/>
      <c r="AJ120" s="70"/>
      <c r="AK120" s="70"/>
      <c r="AL120" s="70"/>
      <c r="AM120" s="70"/>
      <c r="AN120" s="17"/>
      <c r="AO120" s="17"/>
      <c r="AP120" s="17"/>
      <c r="AQ120" s="70"/>
      <c r="AR120" s="70"/>
      <c r="AS120" s="70"/>
      <c r="AT120" s="70"/>
      <c r="AU120" s="70"/>
      <c r="AV120" s="70"/>
    </row>
    <row r="121" spans="1:48" x14ac:dyDescent="0.25">
      <c r="A121" s="92">
        <f t="shared" si="1"/>
        <v>43667</v>
      </c>
      <c r="B121" s="92"/>
      <c r="C121" s="92"/>
      <c r="D121" s="92"/>
      <c r="E121" s="92"/>
      <c r="F121" s="92"/>
      <c r="G121" s="92"/>
      <c r="H121" s="92"/>
      <c r="I121" s="92"/>
      <c r="J121" s="71"/>
      <c r="K121" s="92"/>
      <c r="L121" s="164"/>
      <c r="M121" s="92"/>
      <c r="N121" s="92"/>
      <c r="O121" s="92"/>
      <c r="P121" s="92" t="s">
        <v>224</v>
      </c>
      <c r="Q121" s="92" t="s">
        <v>78</v>
      </c>
      <c r="R121" s="92" t="s">
        <v>59</v>
      </c>
      <c r="S121" s="99" t="s">
        <v>20</v>
      </c>
      <c r="T121" s="71"/>
      <c r="U121" s="92"/>
      <c r="V121" s="34"/>
      <c r="W121" s="26"/>
      <c r="X121" s="26"/>
      <c r="Y121" s="26"/>
      <c r="Z121" s="26"/>
      <c r="AA121" s="26"/>
      <c r="AB121" s="27"/>
      <c r="AC121" s="27"/>
      <c r="AD121" s="27"/>
      <c r="AE121" s="27"/>
      <c r="AF121" s="27"/>
      <c r="AG121" s="27"/>
      <c r="AH121" s="27"/>
      <c r="AI121" s="27"/>
      <c r="AJ121" s="70"/>
      <c r="AK121" s="70"/>
      <c r="AL121" s="70"/>
      <c r="AM121" s="70"/>
      <c r="AN121" s="17"/>
      <c r="AO121" s="17"/>
      <c r="AP121" s="17"/>
      <c r="AQ121" s="70"/>
      <c r="AR121" s="70"/>
      <c r="AS121" s="70"/>
      <c r="AT121" s="70"/>
      <c r="AU121" s="70"/>
      <c r="AV121" s="70"/>
    </row>
    <row r="122" spans="1:48" x14ac:dyDescent="0.25">
      <c r="A122" s="93">
        <f t="shared" si="1"/>
        <v>43668</v>
      </c>
      <c r="B122" s="72" t="s">
        <v>9</v>
      </c>
      <c r="C122" s="75" t="s">
        <v>78</v>
      </c>
      <c r="D122" s="93" t="s">
        <v>55</v>
      </c>
      <c r="E122" s="75" t="s">
        <v>226</v>
      </c>
      <c r="F122" s="75" t="s">
        <v>1</v>
      </c>
      <c r="G122" s="93"/>
      <c r="H122" s="93"/>
      <c r="I122" s="93" t="s">
        <v>40</v>
      </c>
      <c r="J122" s="73" t="s">
        <v>10</v>
      </c>
      <c r="K122" s="93"/>
      <c r="L122" s="127" t="s">
        <v>339</v>
      </c>
      <c r="M122" s="93" t="s">
        <v>338</v>
      </c>
      <c r="N122" s="93" t="s">
        <v>135</v>
      </c>
      <c r="O122" s="93" t="s">
        <v>224</v>
      </c>
      <c r="P122" s="93"/>
      <c r="Q122" s="93"/>
      <c r="R122" s="93" t="s">
        <v>33</v>
      </c>
      <c r="S122" s="93"/>
      <c r="T122" s="73"/>
      <c r="U122" s="93"/>
      <c r="V122" s="34"/>
      <c r="W122" s="95">
        <f>COUNTIF($A122:$M122,"*raulic*")</f>
        <v>0</v>
      </c>
      <c r="X122" s="26"/>
      <c r="Y122" s="26"/>
      <c r="Z122" s="26"/>
      <c r="AA122" s="95">
        <f>COUNTIF($A122:$M122,"*béland*")</f>
        <v>1</v>
      </c>
      <c r="AB122" s="95">
        <f t="shared" ref="AB122:AC126" si="5">COUNTIF($A122:$M122,"*jalenques*")</f>
        <v>1</v>
      </c>
      <c r="AC122" s="95">
        <f>COUNTIF($A122:$M122,"*boudreau*")</f>
        <v>1</v>
      </c>
      <c r="AD122" s="95">
        <f>COUNTIF($A122:$M122,"*Branquart*")</f>
        <v>1</v>
      </c>
      <c r="AE122" s="95">
        <f>COUNTIF($A122:$M122,"*louvard*")</f>
        <v>1</v>
      </c>
      <c r="AF122" s="95">
        <f>COUNTIF($A122:$M122,"*langlois*")</f>
        <v>1</v>
      </c>
      <c r="AG122" s="95">
        <f>COUNTIF($A122:$M122,"*fitz*")</f>
        <v>1</v>
      </c>
      <c r="AH122" s="95">
        <f>COUNTIF($A122:$M122,"*summa*")</f>
        <v>1</v>
      </c>
      <c r="AI122" s="95">
        <f>COUNTIF($A122:$M122,"*grosset*")</f>
        <v>1</v>
      </c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</row>
    <row r="123" spans="1:48" x14ac:dyDescent="0.25">
      <c r="A123" s="93">
        <f t="shared" si="1"/>
        <v>43669</v>
      </c>
      <c r="B123" s="72" t="s">
        <v>9</v>
      </c>
      <c r="C123" s="75" t="s">
        <v>78</v>
      </c>
      <c r="D123" s="93" t="s">
        <v>33</v>
      </c>
      <c r="E123" s="75" t="s">
        <v>226</v>
      </c>
      <c r="F123" s="75" t="s">
        <v>1</v>
      </c>
      <c r="G123" s="93" t="s">
        <v>20</v>
      </c>
      <c r="H123" s="93"/>
      <c r="I123" s="93" t="s">
        <v>40</v>
      </c>
      <c r="J123" s="73" t="s">
        <v>10</v>
      </c>
      <c r="K123" s="93"/>
      <c r="L123" s="127" t="s">
        <v>339</v>
      </c>
      <c r="M123" s="93" t="s">
        <v>338</v>
      </c>
      <c r="N123" s="93" t="s">
        <v>135</v>
      </c>
      <c r="O123" s="93" t="s">
        <v>224</v>
      </c>
      <c r="P123" s="93"/>
      <c r="Q123" s="93"/>
      <c r="R123" s="93" t="s">
        <v>33</v>
      </c>
      <c r="S123" s="93"/>
      <c r="T123" s="73"/>
      <c r="U123" s="93"/>
      <c r="V123" s="34"/>
      <c r="W123" s="95">
        <f>COUNTIF($A123:$M123,"*raulic*")</f>
        <v>0</v>
      </c>
      <c r="X123" s="26"/>
      <c r="Y123" s="26"/>
      <c r="Z123" s="26"/>
      <c r="AA123" s="95">
        <f>COUNTIF($A123:$M123,"*béland*")</f>
        <v>1</v>
      </c>
      <c r="AB123" s="95">
        <f t="shared" si="5"/>
        <v>1</v>
      </c>
      <c r="AC123" s="95">
        <f t="shared" si="5"/>
        <v>1</v>
      </c>
      <c r="AD123" s="95">
        <f>COUNTIF($A123:$M123,"*Branquart*")</f>
        <v>1</v>
      </c>
      <c r="AE123" s="95">
        <f>COUNTIF($A123:$M123,"*louvard*")</f>
        <v>1</v>
      </c>
      <c r="AF123" s="95">
        <f>COUNTIF($A123:$M123,"*langlois*")</f>
        <v>1</v>
      </c>
      <c r="AG123" s="95">
        <f>COUNTIF($A123:$M123,"*fitz*")</f>
        <v>1</v>
      </c>
      <c r="AH123" s="95">
        <f>COUNTIF($A123:$M123,"*summa*")</f>
        <v>1</v>
      </c>
      <c r="AI123" s="95">
        <f>COUNTIF($A123:$M123,"*grosset*")</f>
        <v>1</v>
      </c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</row>
    <row r="124" spans="1:48" x14ac:dyDescent="0.25">
      <c r="A124" s="93">
        <f t="shared" si="1"/>
        <v>43670</v>
      </c>
      <c r="B124" s="72" t="s">
        <v>9</v>
      </c>
      <c r="C124" s="75" t="s">
        <v>78</v>
      </c>
      <c r="D124" s="93" t="s">
        <v>55</v>
      </c>
      <c r="E124" s="75" t="s">
        <v>226</v>
      </c>
      <c r="F124" s="75" t="s">
        <v>1</v>
      </c>
      <c r="G124" s="93"/>
      <c r="H124" s="93"/>
      <c r="I124" s="93" t="s">
        <v>40</v>
      </c>
      <c r="J124" s="73" t="s">
        <v>10</v>
      </c>
      <c r="K124" s="93"/>
      <c r="L124" s="127" t="s">
        <v>339</v>
      </c>
      <c r="M124" s="93" t="s">
        <v>338</v>
      </c>
      <c r="N124" s="133" t="s">
        <v>78</v>
      </c>
      <c r="O124" s="93" t="s">
        <v>78</v>
      </c>
      <c r="P124" s="93"/>
      <c r="Q124" s="93"/>
      <c r="R124" s="93" t="s">
        <v>33</v>
      </c>
      <c r="S124" s="93"/>
      <c r="T124" s="73"/>
      <c r="U124" s="93"/>
      <c r="V124" s="34"/>
      <c r="W124" s="95">
        <f>COUNTIF($A124:$M124,"*raulic*")</f>
        <v>0</v>
      </c>
      <c r="X124" s="26"/>
      <c r="Y124" s="26"/>
      <c r="Z124" s="26"/>
      <c r="AA124" s="95">
        <f>COUNTIF($A124:$M124,"*béland*")</f>
        <v>1</v>
      </c>
      <c r="AB124" s="95">
        <f t="shared" si="5"/>
        <v>1</v>
      </c>
      <c r="AC124" s="95">
        <f t="shared" si="5"/>
        <v>1</v>
      </c>
      <c r="AD124" s="95">
        <f>COUNTIF($A124:$M124,"*Branquart*")</f>
        <v>1</v>
      </c>
      <c r="AE124" s="95">
        <f>COUNTIF($A124:$M124,"*louvard*")</f>
        <v>1</v>
      </c>
      <c r="AF124" s="95">
        <f>COUNTIF($A124:$M124,"*langlois*")</f>
        <v>1</v>
      </c>
      <c r="AG124" s="95">
        <f>COUNTIF($A124:$M124,"*fitz*")</f>
        <v>1</v>
      </c>
      <c r="AH124" s="95">
        <f>COUNTIF($A124:$M124,"*summa*")</f>
        <v>1</v>
      </c>
      <c r="AI124" s="95">
        <f>COUNTIF($A124:$M124,"*grosset*")</f>
        <v>1</v>
      </c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</row>
    <row r="125" spans="1:48" x14ac:dyDescent="0.25">
      <c r="A125" s="93">
        <f t="shared" si="1"/>
        <v>43671</v>
      </c>
      <c r="B125" s="72" t="s">
        <v>9</v>
      </c>
      <c r="C125" s="75" t="s">
        <v>78</v>
      </c>
      <c r="D125" s="93" t="s">
        <v>55</v>
      </c>
      <c r="E125" s="75" t="s">
        <v>226</v>
      </c>
      <c r="F125" s="75" t="s">
        <v>8</v>
      </c>
      <c r="G125" s="93"/>
      <c r="H125" s="93"/>
      <c r="I125" s="93" t="s">
        <v>40</v>
      </c>
      <c r="J125" s="73" t="s">
        <v>10</v>
      </c>
      <c r="K125" s="93" t="s">
        <v>1</v>
      </c>
      <c r="L125" s="127" t="s">
        <v>339</v>
      </c>
      <c r="M125" s="93" t="s">
        <v>338</v>
      </c>
      <c r="N125" s="93" t="s">
        <v>224</v>
      </c>
      <c r="O125" s="93" t="s">
        <v>78</v>
      </c>
      <c r="P125" s="93"/>
      <c r="Q125" s="93"/>
      <c r="R125" s="93" t="s">
        <v>33</v>
      </c>
      <c r="S125" s="93"/>
      <c r="T125" s="73"/>
      <c r="U125" s="93"/>
      <c r="V125" s="34"/>
      <c r="W125" s="95">
        <f>COUNTIF($A125:$M125,"*raulic*")</f>
        <v>0</v>
      </c>
      <c r="X125" s="26"/>
      <c r="Y125" s="26"/>
      <c r="Z125" s="26"/>
      <c r="AA125" s="95">
        <f>COUNTIF($A125:$M125,"*béland*")</f>
        <v>1</v>
      </c>
      <c r="AB125" s="95">
        <f t="shared" si="5"/>
        <v>1</v>
      </c>
      <c r="AC125" s="95">
        <f t="shared" si="5"/>
        <v>1</v>
      </c>
      <c r="AD125" s="95">
        <f>COUNTIF($A125:$M125,"*Branquart*")</f>
        <v>1</v>
      </c>
      <c r="AE125" s="95">
        <f>COUNTIF($A125:$M125,"*louvard*")</f>
        <v>1</v>
      </c>
      <c r="AF125" s="95">
        <f>COUNTIF($A125:$M125,"*langlois*")</f>
        <v>1</v>
      </c>
      <c r="AG125" s="95">
        <f>COUNTIF($A125:$M125,"*fitz*")</f>
        <v>1</v>
      </c>
      <c r="AH125" s="95">
        <f>COUNTIF($A125:$M125,"*summa*")</f>
        <v>1</v>
      </c>
      <c r="AI125" s="95">
        <f>COUNTIF($A125:$M125,"*grosset*")</f>
        <v>1</v>
      </c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</row>
    <row r="126" spans="1:48" x14ac:dyDescent="0.25">
      <c r="A126" s="93">
        <f t="shared" si="1"/>
        <v>43672</v>
      </c>
      <c r="B126" s="72" t="s">
        <v>9</v>
      </c>
      <c r="C126" s="75" t="s">
        <v>78</v>
      </c>
      <c r="D126" s="137" t="s">
        <v>33</v>
      </c>
      <c r="E126" s="75" t="s">
        <v>226</v>
      </c>
      <c r="F126" s="75" t="s">
        <v>1</v>
      </c>
      <c r="G126" s="99" t="s">
        <v>40</v>
      </c>
      <c r="H126" s="93"/>
      <c r="I126" s="93" t="s">
        <v>8</v>
      </c>
      <c r="J126" s="73"/>
      <c r="K126" s="93" t="s">
        <v>343</v>
      </c>
      <c r="L126" s="127" t="s">
        <v>339</v>
      </c>
      <c r="M126" s="93" t="s">
        <v>338</v>
      </c>
      <c r="N126" s="93" t="s">
        <v>135</v>
      </c>
      <c r="O126" s="93" t="s">
        <v>78</v>
      </c>
      <c r="P126" s="93"/>
      <c r="Q126" s="93"/>
      <c r="R126" s="93" t="s">
        <v>33</v>
      </c>
      <c r="S126" s="56"/>
      <c r="T126" s="151"/>
      <c r="U126" s="93"/>
      <c r="V126" s="34"/>
      <c r="W126" s="95">
        <f>COUNTIF($A126:$M126,"*raulic*")</f>
        <v>1</v>
      </c>
      <c r="X126" s="26"/>
      <c r="Y126" s="26"/>
      <c r="Z126" s="26"/>
      <c r="AA126" s="95">
        <f>COUNTIF($A126:$M126,"*béland*")</f>
        <v>1</v>
      </c>
      <c r="AB126" s="95">
        <f t="shared" si="5"/>
        <v>1</v>
      </c>
      <c r="AC126" s="95">
        <f>COUNTIF($A126:$M126,"*boudreau*")</f>
        <v>1</v>
      </c>
      <c r="AD126" s="95">
        <f>COUNTIF($A126:$M126,"*Branquart*")</f>
        <v>1</v>
      </c>
      <c r="AE126" s="95">
        <f>COUNTIF($A126:$M126,"*louvard*")</f>
        <v>1</v>
      </c>
      <c r="AF126" s="27"/>
      <c r="AG126" s="95">
        <f>COUNTIF($A126:$M126,"*fitz*")</f>
        <v>1</v>
      </c>
      <c r="AH126" s="95">
        <f>COUNTIF($A126:$M126,"*summa*")</f>
        <v>1</v>
      </c>
      <c r="AI126" s="95">
        <f>COUNTIF($A126:$M126,"*grosset*")</f>
        <v>1</v>
      </c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</row>
    <row r="127" spans="1:48" x14ac:dyDescent="0.25">
      <c r="A127" s="92">
        <f t="shared" si="1"/>
        <v>43673</v>
      </c>
      <c r="B127" s="92"/>
      <c r="C127" s="92"/>
      <c r="D127" s="92"/>
      <c r="E127" s="92"/>
      <c r="F127" s="92"/>
      <c r="G127" s="92"/>
      <c r="H127" s="92"/>
      <c r="I127" s="92"/>
      <c r="J127" s="71"/>
      <c r="K127" s="92"/>
      <c r="L127" s="164"/>
      <c r="M127" s="92"/>
      <c r="N127" s="92"/>
      <c r="O127" s="92"/>
      <c r="P127" s="92" t="s">
        <v>135</v>
      </c>
      <c r="Q127" s="92" t="s">
        <v>231</v>
      </c>
      <c r="R127" s="92" t="s">
        <v>33</v>
      </c>
      <c r="S127" s="92" t="s">
        <v>33</v>
      </c>
      <c r="T127" s="71"/>
      <c r="U127" s="92"/>
      <c r="V127" s="34"/>
      <c r="W127" s="26"/>
      <c r="X127" s="26"/>
      <c r="Y127" s="26"/>
      <c r="Z127" s="26"/>
      <c r="AA127" s="26"/>
      <c r="AB127" s="27"/>
      <c r="AC127" s="27"/>
      <c r="AD127" s="27"/>
      <c r="AE127" s="27"/>
      <c r="AF127" s="27"/>
      <c r="AG127" s="27"/>
      <c r="AH127" s="27"/>
      <c r="AI127" s="27"/>
      <c r="AJ127" s="70"/>
      <c r="AK127" s="70"/>
      <c r="AL127" s="70"/>
      <c r="AM127" s="70"/>
      <c r="AN127" s="17"/>
      <c r="AO127" s="17"/>
      <c r="AP127" s="17"/>
      <c r="AQ127" s="70"/>
      <c r="AR127" s="70"/>
      <c r="AS127" s="70"/>
      <c r="AT127" s="70"/>
      <c r="AU127" s="70"/>
      <c r="AV127" s="70"/>
    </row>
    <row r="128" spans="1:48" x14ac:dyDescent="0.25">
      <c r="A128" s="92">
        <f t="shared" si="1"/>
        <v>43674</v>
      </c>
      <c r="B128" s="92"/>
      <c r="C128" s="92"/>
      <c r="D128" s="92"/>
      <c r="E128" s="92"/>
      <c r="F128" s="92"/>
      <c r="G128" s="92"/>
      <c r="H128" s="92"/>
      <c r="I128" s="92"/>
      <c r="J128" s="71"/>
      <c r="K128" s="92"/>
      <c r="L128" s="164"/>
      <c r="M128" s="92"/>
      <c r="N128" s="92"/>
      <c r="O128" s="92"/>
      <c r="P128" s="92" t="s">
        <v>135</v>
      </c>
      <c r="Q128" s="92" t="s">
        <v>231</v>
      </c>
      <c r="R128" s="92" t="s">
        <v>33</v>
      </c>
      <c r="S128" s="92" t="s">
        <v>33</v>
      </c>
      <c r="T128" s="71"/>
      <c r="U128" s="92"/>
      <c r="V128" s="34"/>
      <c r="W128" s="26"/>
      <c r="X128" s="26"/>
      <c r="Y128" s="26"/>
      <c r="Z128" s="26"/>
      <c r="AA128" s="26"/>
      <c r="AB128" s="27"/>
      <c r="AC128" s="27"/>
      <c r="AD128" s="27"/>
      <c r="AE128" s="27"/>
      <c r="AF128" s="27"/>
      <c r="AG128" s="27"/>
      <c r="AH128" s="27"/>
      <c r="AI128" s="27"/>
      <c r="AJ128" s="70"/>
      <c r="AK128" s="70"/>
      <c r="AL128" s="70"/>
      <c r="AM128" s="70"/>
      <c r="AN128" s="17"/>
      <c r="AO128" s="17"/>
      <c r="AP128" s="17"/>
      <c r="AQ128" s="70"/>
      <c r="AR128" s="70"/>
      <c r="AS128" s="70"/>
      <c r="AT128" s="70"/>
      <c r="AU128" s="70"/>
      <c r="AV128" s="70"/>
    </row>
    <row r="129" spans="1:48" x14ac:dyDescent="0.25">
      <c r="A129" s="93">
        <f t="shared" si="1"/>
        <v>43675</v>
      </c>
      <c r="B129" s="72" t="s">
        <v>33</v>
      </c>
      <c r="C129" s="75" t="s">
        <v>78</v>
      </c>
      <c r="D129" s="93" t="s">
        <v>37</v>
      </c>
      <c r="E129" s="93" t="s">
        <v>226</v>
      </c>
      <c r="F129" s="75" t="s">
        <v>1</v>
      </c>
      <c r="G129" s="93"/>
      <c r="H129" s="93"/>
      <c r="I129" s="93" t="s">
        <v>40</v>
      </c>
      <c r="J129" s="73" t="s">
        <v>9</v>
      </c>
      <c r="K129" s="93"/>
      <c r="L129" s="127" t="s">
        <v>340</v>
      </c>
      <c r="M129" s="93" t="s">
        <v>281</v>
      </c>
      <c r="N129" s="93" t="s">
        <v>78</v>
      </c>
      <c r="O129" s="93" t="s">
        <v>135</v>
      </c>
      <c r="P129" s="93"/>
      <c r="Q129" s="93"/>
      <c r="R129" s="93" t="s">
        <v>10</v>
      </c>
      <c r="S129" s="93"/>
      <c r="T129" s="73"/>
      <c r="U129" s="93"/>
      <c r="V129" s="34"/>
      <c r="W129" s="95">
        <f>COUNTIF($A129:$M129,"*raulic*")</f>
        <v>0</v>
      </c>
      <c r="X129" s="26"/>
      <c r="Y129" s="26"/>
      <c r="Z129" s="26"/>
      <c r="AA129" s="95">
        <f>COUNTIF($A129:$M129,"*béland*")</f>
        <v>1</v>
      </c>
      <c r="AB129" s="95">
        <f t="shared" ref="AB129:AC133" si="6">COUNTIF($A129:$M129,"*jalenques*")</f>
        <v>1</v>
      </c>
      <c r="AC129" s="95">
        <f>COUNTIF($A129:$M129,"*boudreau*")</f>
        <v>1</v>
      </c>
      <c r="AD129" s="95">
        <f>COUNTIF($A129:$M129,"*Branquart*")</f>
        <v>1</v>
      </c>
      <c r="AE129" s="95">
        <f>COUNTIF($A129:$M129,"*louvard*")</f>
        <v>1</v>
      </c>
      <c r="AF129" s="95">
        <f>COUNTIF($A129:$M129,"*langlois*")</f>
        <v>1</v>
      </c>
      <c r="AG129" s="95">
        <f>COUNTIF($A129:$M129,"*fitz*")</f>
        <v>1</v>
      </c>
      <c r="AH129" s="95">
        <f>COUNTIF($A129:$M129,"*summa*")</f>
        <v>1</v>
      </c>
      <c r="AI129" s="95">
        <f>COUNTIF($A129:$M129,"*grosset*")</f>
        <v>1</v>
      </c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</row>
    <row r="130" spans="1:48" x14ac:dyDescent="0.25">
      <c r="A130" s="93">
        <f t="shared" si="1"/>
        <v>43676</v>
      </c>
      <c r="B130" s="72" t="s">
        <v>33</v>
      </c>
      <c r="C130" s="75" t="s">
        <v>78</v>
      </c>
      <c r="D130" s="93" t="s">
        <v>10</v>
      </c>
      <c r="E130" s="93" t="s">
        <v>226</v>
      </c>
      <c r="F130" s="75" t="s">
        <v>1</v>
      </c>
      <c r="G130" s="93" t="s">
        <v>40</v>
      </c>
      <c r="H130" s="93"/>
      <c r="I130" s="126" t="s">
        <v>8</v>
      </c>
      <c r="J130" s="73" t="s">
        <v>9</v>
      </c>
      <c r="K130" s="93" t="s">
        <v>20</v>
      </c>
      <c r="L130" s="127" t="s">
        <v>340</v>
      </c>
      <c r="M130" s="93" t="s">
        <v>281</v>
      </c>
      <c r="N130" s="93" t="s">
        <v>78</v>
      </c>
      <c r="O130" s="93" t="s">
        <v>135</v>
      </c>
      <c r="P130" s="93"/>
      <c r="Q130" s="93"/>
      <c r="R130" s="93" t="s">
        <v>10</v>
      </c>
      <c r="S130" s="93"/>
      <c r="T130" s="73"/>
      <c r="U130" s="93"/>
      <c r="V130" s="34"/>
      <c r="W130" s="95">
        <f>COUNTIF($A130:$M130,"*raulic*")</f>
        <v>0</v>
      </c>
      <c r="X130" s="26"/>
      <c r="Y130" s="26"/>
      <c r="Z130" s="26"/>
      <c r="AA130" s="95">
        <f>COUNTIF($A130:$M130,"*béland*")</f>
        <v>1</v>
      </c>
      <c r="AB130" s="95">
        <f t="shared" si="6"/>
        <v>1</v>
      </c>
      <c r="AC130" s="95">
        <f t="shared" si="6"/>
        <v>1</v>
      </c>
      <c r="AD130" s="95">
        <f>COUNTIF($A130:$M130,"*Branquart*")</f>
        <v>1</v>
      </c>
      <c r="AE130" s="95">
        <f>COUNTIF($A130:$M130,"*louvard*")</f>
        <v>1</v>
      </c>
      <c r="AF130" s="95">
        <f>COUNTIF($A130:$M130,"*langlois*")</f>
        <v>1</v>
      </c>
      <c r="AG130" s="95">
        <f>COUNTIF($A130:$M130,"*fitz*")</f>
        <v>1</v>
      </c>
      <c r="AH130" s="95">
        <f>COUNTIF($A130:$M130,"*summa*")</f>
        <v>1</v>
      </c>
      <c r="AI130" s="95">
        <f>COUNTIF($A130:$M130,"*grosset*")</f>
        <v>1</v>
      </c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</row>
    <row r="131" spans="1:48" x14ac:dyDescent="0.25">
      <c r="A131" s="93">
        <f t="shared" si="1"/>
        <v>43677</v>
      </c>
      <c r="B131" s="72" t="s">
        <v>33</v>
      </c>
      <c r="C131" s="75" t="s">
        <v>78</v>
      </c>
      <c r="D131" s="93" t="s">
        <v>37</v>
      </c>
      <c r="E131" s="93" t="s">
        <v>226</v>
      </c>
      <c r="F131" s="75" t="s">
        <v>1</v>
      </c>
      <c r="G131" s="93"/>
      <c r="H131" s="93"/>
      <c r="I131" s="93" t="s">
        <v>40</v>
      </c>
      <c r="J131" s="73" t="s">
        <v>9</v>
      </c>
      <c r="K131" s="93"/>
      <c r="L131" s="127" t="s">
        <v>340</v>
      </c>
      <c r="M131" s="93" t="s">
        <v>281</v>
      </c>
      <c r="N131" s="93" t="s">
        <v>224</v>
      </c>
      <c r="O131" s="93" t="s">
        <v>78</v>
      </c>
      <c r="P131" s="93"/>
      <c r="Q131" s="93"/>
      <c r="R131" s="93" t="s">
        <v>10</v>
      </c>
      <c r="S131" s="93"/>
      <c r="T131" s="73"/>
      <c r="U131" s="93"/>
      <c r="V131" s="34"/>
      <c r="W131" s="95">
        <f>COUNTIF($A131:$M131,"*raulic*")</f>
        <v>0</v>
      </c>
      <c r="X131" s="26"/>
      <c r="Y131" s="26"/>
      <c r="Z131" s="26"/>
      <c r="AA131" s="95">
        <f>COUNTIF($A131:$M131,"*béland*")</f>
        <v>1</v>
      </c>
      <c r="AB131" s="95">
        <f t="shared" si="6"/>
        <v>1</v>
      </c>
      <c r="AC131" s="95">
        <f t="shared" si="6"/>
        <v>1</v>
      </c>
      <c r="AD131" s="95">
        <f>COUNTIF($A131:$M131,"*Branquart*")</f>
        <v>1</v>
      </c>
      <c r="AE131" s="95">
        <f>COUNTIF($A131:$M131,"*louvard*")</f>
        <v>1</v>
      </c>
      <c r="AF131" s="95">
        <f>COUNTIF($A131:$M131,"*langlois*")</f>
        <v>1</v>
      </c>
      <c r="AG131" s="95">
        <f>COUNTIF($A131:$M131,"*fitz*")</f>
        <v>1</v>
      </c>
      <c r="AH131" s="95">
        <f>COUNTIF($A131:$M131,"*summa*")</f>
        <v>1</v>
      </c>
      <c r="AI131" s="95">
        <f>COUNTIF($A131:$M131,"*grosset*")</f>
        <v>1</v>
      </c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</row>
    <row r="132" spans="1:48" x14ac:dyDescent="0.25">
      <c r="A132" s="93">
        <f t="shared" si="1"/>
        <v>43678</v>
      </c>
      <c r="B132" s="72" t="s">
        <v>33</v>
      </c>
      <c r="C132" s="75" t="s">
        <v>78</v>
      </c>
      <c r="D132" s="93" t="s">
        <v>37</v>
      </c>
      <c r="E132" s="93" t="s">
        <v>226</v>
      </c>
      <c r="F132" s="75" t="s">
        <v>8</v>
      </c>
      <c r="G132" s="93"/>
      <c r="H132" s="93"/>
      <c r="I132" s="93" t="s">
        <v>40</v>
      </c>
      <c r="J132" s="73" t="s">
        <v>9</v>
      </c>
      <c r="K132" s="93" t="s">
        <v>70</v>
      </c>
      <c r="L132" s="127" t="s">
        <v>340</v>
      </c>
      <c r="M132" s="93" t="s">
        <v>281</v>
      </c>
      <c r="N132" s="93" t="s">
        <v>224</v>
      </c>
      <c r="O132" s="93" t="s">
        <v>78</v>
      </c>
      <c r="P132" s="93"/>
      <c r="Q132" s="93"/>
      <c r="R132" s="93" t="s">
        <v>10</v>
      </c>
      <c r="S132" s="93"/>
      <c r="T132" s="73"/>
      <c r="U132" s="93"/>
      <c r="V132" s="34"/>
      <c r="W132" s="95">
        <f>COUNTIF($A132:$M132,"*raulic*")</f>
        <v>1</v>
      </c>
      <c r="X132" s="26"/>
      <c r="Y132" s="26"/>
      <c r="Z132" s="26"/>
      <c r="AA132" s="95">
        <f>COUNTIF($A132:$M132,"*béland*")</f>
        <v>1</v>
      </c>
      <c r="AB132" s="95">
        <f t="shared" si="6"/>
        <v>1</v>
      </c>
      <c r="AC132" s="95">
        <f t="shared" si="6"/>
        <v>1</v>
      </c>
      <c r="AD132" s="95">
        <f>COUNTIF($A132:$M132,"*Branquart*")</f>
        <v>1</v>
      </c>
      <c r="AE132" s="95">
        <f>COUNTIF($A132:$M132,"*louvard*")</f>
        <v>1</v>
      </c>
      <c r="AF132" s="95">
        <f>COUNTIF($A132:$M132,"*langlois*")</f>
        <v>1</v>
      </c>
      <c r="AG132" s="95">
        <f>COUNTIF($A132:$M132,"*fitz*")</f>
        <v>1</v>
      </c>
      <c r="AH132" s="95">
        <f>COUNTIF($A132:$M132,"*summa*")</f>
        <v>1</v>
      </c>
      <c r="AI132" s="95">
        <f>COUNTIF($A132:$M132,"*grosset*")</f>
        <v>1</v>
      </c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</row>
    <row r="133" spans="1:48" x14ac:dyDescent="0.25">
      <c r="A133" s="93">
        <f t="shared" si="1"/>
        <v>43679</v>
      </c>
      <c r="B133" s="72" t="s">
        <v>33</v>
      </c>
      <c r="C133" s="75" t="s">
        <v>78</v>
      </c>
      <c r="D133" s="93" t="s">
        <v>16</v>
      </c>
      <c r="E133" s="93" t="s">
        <v>226</v>
      </c>
      <c r="F133" s="75" t="s">
        <v>1</v>
      </c>
      <c r="G133" s="93" t="s">
        <v>20</v>
      </c>
      <c r="H133" s="93"/>
      <c r="I133" s="93" t="s">
        <v>40</v>
      </c>
      <c r="J133" s="73" t="s">
        <v>9</v>
      </c>
      <c r="K133" s="93"/>
      <c r="L133" s="127" t="s">
        <v>340</v>
      </c>
      <c r="M133" s="93" t="s">
        <v>281</v>
      </c>
      <c r="N133" s="93" t="s">
        <v>78</v>
      </c>
      <c r="O133" s="93" t="s">
        <v>135</v>
      </c>
      <c r="P133" s="93"/>
      <c r="Q133" s="93"/>
      <c r="R133" s="93" t="s">
        <v>10</v>
      </c>
      <c r="S133" s="56"/>
      <c r="T133" s="151"/>
      <c r="U133" s="93"/>
      <c r="V133" s="34"/>
      <c r="W133" s="95">
        <f>COUNTIF($A133:$M133,"*raulic*")</f>
        <v>0</v>
      </c>
      <c r="X133" s="26"/>
      <c r="Y133" s="26"/>
      <c r="Z133" s="26"/>
      <c r="AA133" s="95">
        <f>COUNTIF($A133:$M133,"*béland*")</f>
        <v>1</v>
      </c>
      <c r="AB133" s="95">
        <f t="shared" si="6"/>
        <v>1</v>
      </c>
      <c r="AC133" s="95">
        <f>COUNTIF($A133:$M133,"*boudreau*")</f>
        <v>1</v>
      </c>
      <c r="AD133" s="95">
        <f>COUNTIF($A133:$M133,"*Branquart*")</f>
        <v>1</v>
      </c>
      <c r="AE133" s="95">
        <f>COUNTIF($A133:$M133,"*louvard*")</f>
        <v>1</v>
      </c>
      <c r="AF133" s="27"/>
      <c r="AG133" s="95">
        <f>COUNTIF($A133:$M133,"*fitz*")</f>
        <v>1</v>
      </c>
      <c r="AH133" s="95">
        <f>COUNTIF($A133:$M133,"*summa*")</f>
        <v>1</v>
      </c>
      <c r="AI133" s="95">
        <f>COUNTIF($A133:$M133,"*grosset*")</f>
        <v>1</v>
      </c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</row>
    <row r="134" spans="1:48" x14ac:dyDescent="0.25">
      <c r="A134" s="92">
        <f t="shared" si="1"/>
        <v>43680</v>
      </c>
      <c r="B134" s="92"/>
      <c r="C134" s="92"/>
      <c r="D134" s="92"/>
      <c r="E134" s="92"/>
      <c r="F134" s="92"/>
      <c r="G134" s="92"/>
      <c r="H134" s="92"/>
      <c r="I134" s="92"/>
      <c r="J134" s="71"/>
      <c r="K134" s="92"/>
      <c r="L134" s="164"/>
      <c r="M134" s="92"/>
      <c r="N134" s="92"/>
      <c r="O134" s="92"/>
      <c r="P134" s="92" t="s">
        <v>78</v>
      </c>
      <c r="Q134" s="255" t="s">
        <v>375</v>
      </c>
      <c r="R134" s="92" t="s">
        <v>10</v>
      </c>
      <c r="S134" s="92" t="s">
        <v>20</v>
      </c>
      <c r="T134" s="71"/>
      <c r="U134" s="92"/>
      <c r="V134" s="34"/>
      <c r="W134" s="26"/>
      <c r="X134" s="26"/>
      <c r="Y134" s="26"/>
      <c r="Z134" s="26"/>
      <c r="AA134" s="26"/>
      <c r="AB134" s="27"/>
      <c r="AC134" s="27"/>
      <c r="AD134" s="27"/>
      <c r="AE134" s="27"/>
      <c r="AF134" s="27"/>
      <c r="AG134" s="27"/>
      <c r="AH134" s="27"/>
      <c r="AI134" s="27"/>
      <c r="AJ134" s="70"/>
      <c r="AK134" s="70"/>
      <c r="AL134" s="70"/>
      <c r="AM134" s="70"/>
      <c r="AN134" s="17"/>
      <c r="AO134" s="17"/>
      <c r="AP134" s="17"/>
      <c r="AQ134" s="70"/>
      <c r="AR134" s="70"/>
      <c r="AS134" s="70"/>
      <c r="AT134" s="70"/>
      <c r="AU134" s="70"/>
      <c r="AV134" s="70"/>
    </row>
    <row r="135" spans="1:48" x14ac:dyDescent="0.25">
      <c r="A135" s="92">
        <f t="shared" si="1"/>
        <v>43681</v>
      </c>
      <c r="B135" s="92"/>
      <c r="C135" s="92"/>
      <c r="D135" s="92"/>
      <c r="E135" s="92"/>
      <c r="F135" s="92"/>
      <c r="G135" s="92"/>
      <c r="H135" s="92"/>
      <c r="I135" s="92"/>
      <c r="J135" s="71"/>
      <c r="K135" s="92"/>
      <c r="L135" s="164"/>
      <c r="M135" s="92"/>
      <c r="N135" s="92"/>
      <c r="O135" s="92"/>
      <c r="P135" s="92" t="s">
        <v>78</v>
      </c>
      <c r="Q135" s="92" t="s">
        <v>139</v>
      </c>
      <c r="R135" s="92" t="s">
        <v>10</v>
      </c>
      <c r="S135" s="92" t="s">
        <v>20</v>
      </c>
      <c r="T135" s="71"/>
      <c r="U135" s="92" t="s">
        <v>99</v>
      </c>
      <c r="V135" s="34"/>
      <c r="W135" s="26"/>
      <c r="X135" s="26"/>
      <c r="Y135" s="26"/>
      <c r="Z135" s="26"/>
      <c r="AA135" s="26"/>
      <c r="AB135" s="27"/>
      <c r="AC135" s="27"/>
      <c r="AD135" s="27"/>
      <c r="AE135" s="27"/>
      <c r="AF135" s="27"/>
      <c r="AG135" s="27"/>
      <c r="AH135" s="27"/>
      <c r="AI135" s="27"/>
      <c r="AJ135" s="70"/>
      <c r="AK135" s="70"/>
      <c r="AL135" s="70"/>
      <c r="AM135" s="70"/>
      <c r="AN135" s="17"/>
      <c r="AO135" s="17"/>
      <c r="AP135" s="17"/>
      <c r="AQ135" s="70"/>
      <c r="AR135" s="70"/>
      <c r="AS135" s="70"/>
      <c r="AT135" s="70"/>
      <c r="AU135" s="70"/>
      <c r="AV135" s="70"/>
    </row>
    <row r="136" spans="1:48" x14ac:dyDescent="0.25">
      <c r="A136" s="93">
        <f t="shared" si="1"/>
        <v>43682</v>
      </c>
      <c r="B136" s="72" t="s">
        <v>8</v>
      </c>
      <c r="C136" s="75" t="s">
        <v>138</v>
      </c>
      <c r="D136" s="93" t="s">
        <v>37</v>
      </c>
      <c r="E136" s="93" t="s">
        <v>227</v>
      </c>
      <c r="F136" s="75"/>
      <c r="G136" s="93"/>
      <c r="H136" s="93"/>
      <c r="I136" s="93" t="s">
        <v>1</v>
      </c>
      <c r="J136" s="73" t="s">
        <v>85</v>
      </c>
      <c r="K136" s="93" t="s">
        <v>218</v>
      </c>
      <c r="L136" s="73" t="s">
        <v>261</v>
      </c>
      <c r="M136" s="93" t="s">
        <v>265</v>
      </c>
      <c r="N136" s="127" t="s">
        <v>224</v>
      </c>
      <c r="O136" s="93" t="s">
        <v>78</v>
      </c>
      <c r="P136" s="93"/>
      <c r="Q136" s="93"/>
      <c r="R136" s="93" t="s">
        <v>59</v>
      </c>
      <c r="S136" s="93"/>
      <c r="T136" s="73"/>
      <c r="U136" s="93" t="s">
        <v>99</v>
      </c>
      <c r="V136" s="34"/>
      <c r="W136" s="150">
        <f>COUNTIF($A136:$L136,"*raulic*")</f>
        <v>1</v>
      </c>
      <c r="X136" s="26"/>
      <c r="Y136" s="26"/>
      <c r="Z136" s="26"/>
      <c r="AA136" s="95">
        <f>COUNTIF($A136:$L136,"*béland*")</f>
        <v>1</v>
      </c>
      <c r="AB136" s="95">
        <f>COUNTIF($A136:$L136,"*jalenques*")</f>
        <v>1</v>
      </c>
      <c r="AC136" s="95">
        <f>COUNTIF($A136:$L136,"*boudreau*")</f>
        <v>1</v>
      </c>
      <c r="AD136" s="95">
        <f>COUNTIF($A136:$L136,"*boudreau*")</f>
        <v>1</v>
      </c>
      <c r="AE136" s="95">
        <f>COUNTIF($A136:$L136,"*louvard*")</f>
        <v>1</v>
      </c>
      <c r="AF136" s="95">
        <f>COUNTIF($A136:$L136,"*langlois*")</f>
        <v>1</v>
      </c>
      <c r="AG136" s="95">
        <f>COUNTIF($A136:$L136,"*fitz*")</f>
        <v>1</v>
      </c>
      <c r="AH136" s="95">
        <f>COUNTIF($A136:$L136,"*summa*")</f>
        <v>1</v>
      </c>
      <c r="AI136" s="95">
        <f>COUNTIF($A136:$L136,"*grosset*")</f>
        <v>1</v>
      </c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</row>
    <row r="137" spans="1:48" x14ac:dyDescent="0.25">
      <c r="A137" s="93">
        <f t="shared" si="1"/>
        <v>43683</v>
      </c>
      <c r="B137" s="72" t="s">
        <v>8</v>
      </c>
      <c r="C137" s="75" t="s">
        <v>138</v>
      </c>
      <c r="D137" s="93" t="s">
        <v>10</v>
      </c>
      <c r="E137" s="93" t="s">
        <v>227</v>
      </c>
      <c r="F137" s="75"/>
      <c r="G137" s="93" t="s">
        <v>1</v>
      </c>
      <c r="H137" s="93"/>
      <c r="I137" s="93" t="s">
        <v>8</v>
      </c>
      <c r="J137" s="73" t="s">
        <v>85</v>
      </c>
      <c r="K137" s="93" t="s">
        <v>145</v>
      </c>
      <c r="L137" s="73" t="s">
        <v>261</v>
      </c>
      <c r="M137" s="93" t="s">
        <v>265</v>
      </c>
      <c r="N137" s="127" t="s">
        <v>224</v>
      </c>
      <c r="O137" s="93" t="s">
        <v>78</v>
      </c>
      <c r="P137" s="93"/>
      <c r="Q137" s="93"/>
      <c r="R137" s="93" t="s">
        <v>59</v>
      </c>
      <c r="S137" s="93"/>
      <c r="T137" s="73"/>
      <c r="U137" s="93" t="s">
        <v>99</v>
      </c>
      <c r="V137" s="34"/>
      <c r="W137" s="150">
        <f>COUNTIF($A137:$L137,"*raulic*")</f>
        <v>1</v>
      </c>
      <c r="X137" s="26"/>
      <c r="Y137" s="26"/>
      <c r="Z137" s="26"/>
      <c r="AA137" s="95">
        <f>COUNTIF($A137:$L137,"*béland*")</f>
        <v>1</v>
      </c>
      <c r="AB137" s="95">
        <f>COUNTIF($A137:$L137,"*jalenques*")</f>
        <v>1</v>
      </c>
      <c r="AC137" s="95">
        <f t="shared" ref="AC137:AD139" si="7">COUNTIF($A137:$L137,"*jalenques*")</f>
        <v>1</v>
      </c>
      <c r="AD137" s="95">
        <f t="shared" si="7"/>
        <v>1</v>
      </c>
      <c r="AE137" s="95">
        <f>COUNTIF($A137:$L137,"*louvard*")</f>
        <v>1</v>
      </c>
      <c r="AF137" s="95">
        <f>COUNTIF($A137:$L137,"*langlois*")</f>
        <v>1</v>
      </c>
      <c r="AG137" s="95">
        <f>COUNTIF($A137:$L137,"*fitz*")</f>
        <v>1</v>
      </c>
      <c r="AH137" s="95">
        <f>COUNTIF($A137:$L137,"*summa*")</f>
        <v>1</v>
      </c>
      <c r="AI137" s="95">
        <f>COUNTIF($A137:$L137,"*grosset*")</f>
        <v>1</v>
      </c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</row>
    <row r="138" spans="1:48" x14ac:dyDescent="0.25">
      <c r="A138" s="93">
        <f t="shared" si="1"/>
        <v>43684</v>
      </c>
      <c r="B138" s="72" t="s">
        <v>8</v>
      </c>
      <c r="C138" s="75" t="s">
        <v>138</v>
      </c>
      <c r="D138" s="93" t="s">
        <v>37</v>
      </c>
      <c r="E138" s="93" t="s">
        <v>227</v>
      </c>
      <c r="F138" s="75"/>
      <c r="G138" s="93"/>
      <c r="H138" s="93"/>
      <c r="I138" s="93" t="s">
        <v>1</v>
      </c>
      <c r="J138" s="73" t="s">
        <v>85</v>
      </c>
      <c r="K138" s="93" t="s">
        <v>40</v>
      </c>
      <c r="L138" s="73" t="s">
        <v>261</v>
      </c>
      <c r="M138" s="93" t="s">
        <v>265</v>
      </c>
      <c r="N138" s="127" t="s">
        <v>78</v>
      </c>
      <c r="O138" s="93" t="s">
        <v>135</v>
      </c>
      <c r="P138" s="93"/>
      <c r="Q138" s="93"/>
      <c r="R138" s="93" t="s">
        <v>59</v>
      </c>
      <c r="S138" s="93"/>
      <c r="T138" s="73"/>
      <c r="U138" s="93" t="s">
        <v>99</v>
      </c>
      <c r="V138" s="34"/>
      <c r="W138" s="150">
        <f>COUNTIF($A138:$L138,"*raulic*")</f>
        <v>1</v>
      </c>
      <c r="X138" s="26"/>
      <c r="Y138" s="26"/>
      <c r="Z138" s="26"/>
      <c r="AA138" s="95">
        <f>COUNTIF($A138:$L138,"*béland*")</f>
        <v>1</v>
      </c>
      <c r="AB138" s="95">
        <f>COUNTIF($A138:$L138,"*jalenques*")</f>
        <v>1</v>
      </c>
      <c r="AC138" s="95">
        <f t="shared" si="7"/>
        <v>1</v>
      </c>
      <c r="AD138" s="95">
        <f t="shared" si="7"/>
        <v>1</v>
      </c>
      <c r="AE138" s="95">
        <f>COUNTIF($A138:$L138,"*louvard*")</f>
        <v>1</v>
      </c>
      <c r="AF138" s="95">
        <f>COUNTIF($A138:$L138,"*langlois*")</f>
        <v>1</v>
      </c>
      <c r="AG138" s="95">
        <f>COUNTIF($A138:$L138,"*fitz*")</f>
        <v>1</v>
      </c>
      <c r="AH138" s="95">
        <f>COUNTIF($A138:$L138,"*summa*")</f>
        <v>1</v>
      </c>
      <c r="AI138" s="95">
        <f>COUNTIF($A138:$L138,"*grosset*")</f>
        <v>1</v>
      </c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</row>
    <row r="139" spans="1:48" x14ac:dyDescent="0.25">
      <c r="A139" s="93">
        <f t="shared" si="1"/>
        <v>43685</v>
      </c>
      <c r="B139" s="72" t="s">
        <v>8</v>
      </c>
      <c r="C139" s="243" t="s">
        <v>304</v>
      </c>
      <c r="D139" s="93" t="s">
        <v>37</v>
      </c>
      <c r="E139" s="217" t="s">
        <v>305</v>
      </c>
      <c r="F139" s="75"/>
      <c r="G139" s="93"/>
      <c r="H139" s="93"/>
      <c r="I139" s="93" t="s">
        <v>1</v>
      </c>
      <c r="J139" s="73" t="s">
        <v>85</v>
      </c>
      <c r="K139" s="93" t="s">
        <v>40</v>
      </c>
      <c r="L139" s="73" t="s">
        <v>261</v>
      </c>
      <c r="M139" s="93" t="s">
        <v>265</v>
      </c>
      <c r="N139" s="127" t="s">
        <v>78</v>
      </c>
      <c r="O139" s="217" t="s">
        <v>306</v>
      </c>
      <c r="P139" s="93"/>
      <c r="Q139" s="93"/>
      <c r="R139" s="93" t="s">
        <v>59</v>
      </c>
      <c r="S139" s="93"/>
      <c r="T139" s="73" t="s">
        <v>301</v>
      </c>
      <c r="U139" s="93" t="s">
        <v>99</v>
      </c>
      <c r="V139" s="34"/>
      <c r="W139" s="150">
        <f>COUNTIF($A139:$L139,"*raulic*")</f>
        <v>1</v>
      </c>
      <c r="X139" s="26"/>
      <c r="Y139" s="26"/>
      <c r="Z139" s="26"/>
      <c r="AA139" s="95">
        <f>COUNTIF($A139:$L139,"*béland*")</f>
        <v>1</v>
      </c>
      <c r="AB139" s="95">
        <f>COUNTIF($A139:$L139,"*jalenques*")</f>
        <v>1</v>
      </c>
      <c r="AC139" s="95">
        <f t="shared" si="7"/>
        <v>1</v>
      </c>
      <c r="AD139" s="95">
        <f t="shared" si="7"/>
        <v>1</v>
      </c>
      <c r="AE139" s="95">
        <f>COUNTIF($A139:$L139,"*louvard*")</f>
        <v>1</v>
      </c>
      <c r="AF139" s="95">
        <f>COUNTIF($A139:$L139,"*langlois*")</f>
        <v>1</v>
      </c>
      <c r="AG139" s="95">
        <f>COUNTIF($A139:$L139,"*fitz*")</f>
        <v>1</v>
      </c>
      <c r="AH139" s="95">
        <f>COUNTIF($A139:$L139,"*summa*")</f>
        <v>1</v>
      </c>
      <c r="AI139" s="95">
        <f>COUNTIF($A139:$L139,"*grosset*")</f>
        <v>1</v>
      </c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</row>
    <row r="140" spans="1:48" x14ac:dyDescent="0.25">
      <c r="A140" s="93">
        <f t="shared" si="1"/>
        <v>43686</v>
      </c>
      <c r="B140" s="72" t="s">
        <v>8</v>
      </c>
      <c r="C140" s="75" t="s">
        <v>135</v>
      </c>
      <c r="D140" s="93" t="s">
        <v>16</v>
      </c>
      <c r="E140" s="217" t="s">
        <v>303</v>
      </c>
      <c r="F140" s="75"/>
      <c r="G140" s="93" t="s">
        <v>65</v>
      </c>
      <c r="H140" s="93"/>
      <c r="I140" s="93" t="s">
        <v>1</v>
      </c>
      <c r="J140" s="73" t="s">
        <v>85</v>
      </c>
      <c r="K140" s="93" t="s">
        <v>40</v>
      </c>
      <c r="L140" s="73" t="s">
        <v>261</v>
      </c>
      <c r="M140" s="93" t="s">
        <v>265</v>
      </c>
      <c r="N140" s="127" t="s">
        <v>135</v>
      </c>
      <c r="O140" s="93" t="s">
        <v>34</v>
      </c>
      <c r="P140" s="93"/>
      <c r="Q140" s="93"/>
      <c r="R140" s="93" t="s">
        <v>59</v>
      </c>
      <c r="S140" s="56"/>
      <c r="T140" s="73" t="s">
        <v>302</v>
      </c>
      <c r="U140" s="93" t="s">
        <v>99</v>
      </c>
      <c r="V140" s="34"/>
      <c r="W140" s="150">
        <f>COUNTIF($A140:$L140,"*raulic*")</f>
        <v>1</v>
      </c>
      <c r="X140" s="26"/>
      <c r="Y140" s="26"/>
      <c r="Z140" s="26"/>
      <c r="AA140" s="95">
        <f>COUNTIF($A140:$L140,"*béland*")</f>
        <v>1</v>
      </c>
      <c r="AB140" s="95">
        <f>COUNTIF($A140:$L140,"*jalenques*")</f>
        <v>1</v>
      </c>
      <c r="AC140" s="95">
        <f>COUNTIF($A140:$L140,"*boudreau*")</f>
        <v>1</v>
      </c>
      <c r="AD140" s="95">
        <f>COUNTIF($A140:$L140,"*boudreau*")</f>
        <v>1</v>
      </c>
      <c r="AE140" s="95">
        <f>COUNTIF($A140:$L140,"*louvard*")</f>
        <v>1</v>
      </c>
      <c r="AF140" s="27"/>
      <c r="AG140" s="95">
        <f>COUNTIF($A140:$L140,"*fitz*")</f>
        <v>1</v>
      </c>
      <c r="AH140" s="95">
        <f>COUNTIF($A140:$L140,"*summa*")</f>
        <v>1</v>
      </c>
      <c r="AI140" s="95">
        <f>COUNTIF($A140:$L140,"*grosset*")</f>
        <v>1</v>
      </c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</row>
    <row r="141" spans="1:48" x14ac:dyDescent="0.25">
      <c r="A141" s="92">
        <f t="shared" si="1"/>
        <v>43687</v>
      </c>
      <c r="B141" s="92"/>
      <c r="C141" s="92"/>
      <c r="D141" s="92"/>
      <c r="E141" s="92"/>
      <c r="F141" s="92"/>
      <c r="G141" s="92"/>
      <c r="H141" s="92"/>
      <c r="I141" s="92"/>
      <c r="J141" s="71"/>
      <c r="K141" s="92"/>
      <c r="L141" s="226"/>
      <c r="M141" s="227"/>
      <c r="N141" s="164"/>
      <c r="O141" s="92"/>
      <c r="P141" s="92" t="s">
        <v>135</v>
      </c>
      <c r="Q141" s="92" t="s">
        <v>78</v>
      </c>
      <c r="R141" s="92" t="s">
        <v>59</v>
      </c>
      <c r="S141" s="92" t="s">
        <v>20</v>
      </c>
      <c r="T141" s="71"/>
      <c r="U141" s="92"/>
      <c r="V141" s="34"/>
      <c r="W141" s="26"/>
      <c r="X141" s="26"/>
      <c r="Y141" s="26"/>
      <c r="Z141" s="26"/>
      <c r="AA141" s="26"/>
      <c r="AB141" s="27"/>
      <c r="AC141" s="27"/>
      <c r="AD141" s="27"/>
      <c r="AE141" s="27"/>
      <c r="AF141" s="27"/>
      <c r="AG141" s="27"/>
      <c r="AH141" s="27"/>
      <c r="AI141" s="27"/>
      <c r="AJ141" s="70"/>
      <c r="AK141" s="70"/>
      <c r="AL141" s="70"/>
      <c r="AM141" s="70"/>
      <c r="AN141" s="17"/>
      <c r="AO141" s="17"/>
      <c r="AP141" s="17"/>
      <c r="AQ141" s="70"/>
      <c r="AR141" s="70"/>
      <c r="AS141" s="70"/>
      <c r="AT141" s="70"/>
      <c r="AU141" s="70"/>
      <c r="AV141" s="70"/>
    </row>
    <row r="142" spans="1:48" x14ac:dyDescent="0.25">
      <c r="A142" s="92">
        <f t="shared" si="1"/>
        <v>43688</v>
      </c>
      <c r="B142" s="92"/>
      <c r="C142" s="92"/>
      <c r="D142" s="92"/>
      <c r="E142" s="92"/>
      <c r="F142" s="92"/>
      <c r="G142" s="92"/>
      <c r="H142" s="92"/>
      <c r="I142" s="92"/>
      <c r="J142" s="71"/>
      <c r="K142" s="92"/>
      <c r="L142" s="226"/>
      <c r="M142" s="227"/>
      <c r="N142" s="164"/>
      <c r="O142" s="92"/>
      <c r="P142" s="92" t="s">
        <v>135</v>
      </c>
      <c r="Q142" s="92" t="s">
        <v>224</v>
      </c>
      <c r="R142" s="92" t="s">
        <v>59</v>
      </c>
      <c r="S142" s="92" t="s">
        <v>20</v>
      </c>
      <c r="T142" s="71"/>
      <c r="U142" s="92"/>
      <c r="V142" s="34"/>
      <c r="W142" s="26"/>
      <c r="X142" s="26"/>
      <c r="Y142" s="26"/>
      <c r="Z142" s="26"/>
      <c r="AA142" s="26"/>
      <c r="AB142" s="27"/>
      <c r="AC142" s="27"/>
      <c r="AD142" s="27"/>
      <c r="AE142" s="27"/>
      <c r="AF142" s="27"/>
      <c r="AG142" s="27"/>
      <c r="AH142" s="27"/>
      <c r="AI142" s="27"/>
      <c r="AJ142" s="70"/>
      <c r="AK142" s="70"/>
      <c r="AL142" s="70"/>
      <c r="AM142" s="70"/>
      <c r="AN142" s="17"/>
      <c r="AO142" s="17"/>
      <c r="AP142" s="17"/>
      <c r="AQ142" s="70"/>
      <c r="AR142" s="70"/>
      <c r="AS142" s="70"/>
      <c r="AT142" s="70"/>
      <c r="AU142" s="70"/>
      <c r="AV142" s="70"/>
    </row>
    <row r="143" spans="1:48" x14ac:dyDescent="0.25">
      <c r="A143" s="93">
        <f t="shared" si="1"/>
        <v>43689</v>
      </c>
      <c r="B143" s="72" t="s">
        <v>8</v>
      </c>
      <c r="C143" s="75" t="s">
        <v>135</v>
      </c>
      <c r="D143" s="93" t="s">
        <v>37</v>
      </c>
      <c r="E143" s="93" t="s">
        <v>227</v>
      </c>
      <c r="F143" s="75" t="s">
        <v>40</v>
      </c>
      <c r="G143" s="93"/>
      <c r="H143" s="93"/>
      <c r="I143" s="93" t="s">
        <v>1</v>
      </c>
      <c r="J143" s="73" t="s">
        <v>110</v>
      </c>
      <c r="K143" s="93"/>
      <c r="L143" s="73" t="s">
        <v>261</v>
      </c>
      <c r="M143" s="93" t="s">
        <v>342</v>
      </c>
      <c r="N143" s="127" t="s">
        <v>224</v>
      </c>
      <c r="O143" s="93"/>
      <c r="P143" s="93"/>
      <c r="Q143" s="93"/>
      <c r="R143" s="93" t="s">
        <v>20</v>
      </c>
      <c r="S143" s="93"/>
      <c r="T143" s="73"/>
      <c r="U143" s="93"/>
      <c r="V143" s="34"/>
      <c r="W143" s="95">
        <f>COUNTIF($A143:$L143,"*raulic*")</f>
        <v>1</v>
      </c>
      <c r="X143" s="26"/>
      <c r="Y143" s="26"/>
      <c r="Z143" s="26"/>
      <c r="AA143" s="95">
        <f>COUNTIF($A143:$L143,"*béland*")</f>
        <v>1</v>
      </c>
      <c r="AB143" s="95">
        <f>COUNTIF($A143:$L143,"*jalenques*")</f>
        <v>1</v>
      </c>
      <c r="AC143" s="95">
        <f>COUNTIF($A143:$L143,"*boudreau*")</f>
        <v>1</v>
      </c>
      <c r="AD143" s="95">
        <f>COUNTIF($A143:$L143,"*Branquart*")</f>
        <v>1</v>
      </c>
      <c r="AE143" s="95">
        <f>COUNTIF($A143:$L143,"*louvard*")</f>
        <v>1</v>
      </c>
      <c r="AF143" s="95">
        <f>COUNTIF($A143:$L143,"*langlois*")</f>
        <v>1</v>
      </c>
      <c r="AG143" s="95">
        <f>COUNTIF($A143:$L143,"*fitz*")</f>
        <v>1</v>
      </c>
      <c r="AH143" s="95">
        <f>COUNTIF($A143:$L143,"*summa*")</f>
        <v>1</v>
      </c>
      <c r="AI143" s="95">
        <f>COUNTIF($A143:$L143,"*grosset*")</f>
        <v>1</v>
      </c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</row>
    <row r="144" spans="1:48" x14ac:dyDescent="0.25">
      <c r="A144" s="93">
        <f t="shared" si="1"/>
        <v>43690</v>
      </c>
      <c r="B144" s="72" t="s">
        <v>8</v>
      </c>
      <c r="C144" s="75" t="s">
        <v>137</v>
      </c>
      <c r="D144" s="93" t="s">
        <v>10</v>
      </c>
      <c r="E144" s="93" t="s">
        <v>227</v>
      </c>
      <c r="F144" s="75"/>
      <c r="G144" s="93" t="s">
        <v>1</v>
      </c>
      <c r="H144" s="93"/>
      <c r="I144" s="93"/>
      <c r="J144" s="73" t="s">
        <v>110</v>
      </c>
      <c r="K144" s="93" t="s">
        <v>20</v>
      </c>
      <c r="L144" s="73" t="s">
        <v>261</v>
      </c>
      <c r="M144" s="93" t="s">
        <v>342</v>
      </c>
      <c r="N144" s="127" t="s">
        <v>78</v>
      </c>
      <c r="O144" s="93"/>
      <c r="P144" s="93"/>
      <c r="Q144" s="93"/>
      <c r="R144" s="93" t="s">
        <v>20</v>
      </c>
      <c r="S144" s="93"/>
      <c r="T144" s="73"/>
      <c r="U144" s="93"/>
      <c r="V144" s="34"/>
      <c r="W144" s="95">
        <f>COUNTIF($A144:$L144,"*raulic*")</f>
        <v>1</v>
      </c>
      <c r="X144" s="26"/>
      <c r="Y144" s="26"/>
      <c r="Z144" s="26"/>
      <c r="AA144" s="95">
        <f>COUNTIF($A144:$L144,"*béland*")</f>
        <v>1</v>
      </c>
      <c r="AB144" s="95">
        <f>COUNTIF($A144:$L144,"*jalenques*")</f>
        <v>1</v>
      </c>
      <c r="AC144" s="95">
        <f>COUNTIF($A144:$L144,"*jalenques*")</f>
        <v>1</v>
      </c>
      <c r="AD144" s="95">
        <f>COUNTIF($A144:$L144,"*Branquart*")</f>
        <v>1</v>
      </c>
      <c r="AE144" s="95">
        <f>COUNTIF($A144:$L144,"*louvard*")</f>
        <v>1</v>
      </c>
      <c r="AF144" s="95">
        <f>COUNTIF($A144:$L144,"*langlois*")</f>
        <v>1</v>
      </c>
      <c r="AG144" s="95">
        <f>COUNTIF($A144:$L144,"*fitz*")</f>
        <v>1</v>
      </c>
      <c r="AH144" s="95">
        <f>COUNTIF($A144:$L144,"*summa*")</f>
        <v>1</v>
      </c>
      <c r="AI144" s="95">
        <f>COUNTIF($A144:$L144,"*grosset*")</f>
        <v>1</v>
      </c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</row>
    <row r="145" spans="1:48" x14ac:dyDescent="0.25">
      <c r="A145" s="93">
        <f t="shared" si="1"/>
        <v>43691</v>
      </c>
      <c r="B145" s="72" t="s">
        <v>8</v>
      </c>
      <c r="C145" s="75" t="s">
        <v>137</v>
      </c>
      <c r="D145" s="93" t="s">
        <v>37</v>
      </c>
      <c r="E145" s="93" t="s">
        <v>227</v>
      </c>
      <c r="F145" s="75"/>
      <c r="G145" s="93"/>
      <c r="H145" s="93"/>
      <c r="I145" s="93" t="s">
        <v>1</v>
      </c>
      <c r="J145" s="73" t="s">
        <v>110</v>
      </c>
      <c r="K145" s="93"/>
      <c r="L145" s="73" t="s">
        <v>261</v>
      </c>
      <c r="M145" s="93" t="s">
        <v>342</v>
      </c>
      <c r="N145" s="253" t="s">
        <v>224</v>
      </c>
      <c r="O145" s="93"/>
      <c r="P145" s="93"/>
      <c r="Q145" s="93"/>
      <c r="R145" s="93" t="s">
        <v>20</v>
      </c>
      <c r="S145" s="93"/>
      <c r="T145" s="73"/>
      <c r="U145" s="93"/>
      <c r="V145" s="34"/>
      <c r="W145" s="95">
        <f>COUNTIF($A145:$L145,"*raulic*")</f>
        <v>1</v>
      </c>
      <c r="X145" s="26"/>
      <c r="Y145" s="26"/>
      <c r="Z145" s="26"/>
      <c r="AA145" s="95">
        <f>COUNTIF($A145:$L145,"*béland*")</f>
        <v>1</v>
      </c>
      <c r="AB145" s="95">
        <f>COUNTIF($A145:$L145,"*jalenques*")</f>
        <v>1</v>
      </c>
      <c r="AC145" s="95">
        <f>COUNTIF($A145:$L145,"*jalenques*")</f>
        <v>1</v>
      </c>
      <c r="AD145" s="95">
        <f>COUNTIF($A145:$L145,"*Branquart*")</f>
        <v>1</v>
      </c>
      <c r="AE145" s="95">
        <f>COUNTIF($A145:$L145,"*louvard*")</f>
        <v>1</v>
      </c>
      <c r="AF145" s="95">
        <f>COUNTIF($A145:$L145,"*langlois*")</f>
        <v>1</v>
      </c>
      <c r="AG145" s="95">
        <f>COUNTIF($A145:$L145,"*fitz*")</f>
        <v>1</v>
      </c>
      <c r="AH145" s="95">
        <f>COUNTIF($A145:$L145,"*summa*")</f>
        <v>1</v>
      </c>
      <c r="AI145" s="95">
        <f>COUNTIF($A145:$L145,"*grosset*")</f>
        <v>1</v>
      </c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</row>
    <row r="146" spans="1:48" x14ac:dyDescent="0.25">
      <c r="A146" s="93">
        <f t="shared" si="1"/>
        <v>43692</v>
      </c>
      <c r="B146" s="72" t="s">
        <v>8</v>
      </c>
      <c r="C146" s="75" t="s">
        <v>137</v>
      </c>
      <c r="D146" s="93" t="s">
        <v>37</v>
      </c>
      <c r="E146" s="93" t="s">
        <v>227</v>
      </c>
      <c r="F146" s="75"/>
      <c r="G146" s="93"/>
      <c r="H146" s="93"/>
      <c r="I146" s="93" t="s">
        <v>1</v>
      </c>
      <c r="J146" s="73" t="s">
        <v>110</v>
      </c>
      <c r="K146" s="93"/>
      <c r="L146" s="73" t="s">
        <v>261</v>
      </c>
      <c r="M146" s="93" t="s">
        <v>342</v>
      </c>
      <c r="N146" s="253" t="s">
        <v>135</v>
      </c>
      <c r="O146" s="93"/>
      <c r="P146" s="93"/>
      <c r="Q146" s="93"/>
      <c r="R146" s="93" t="s">
        <v>20</v>
      </c>
      <c r="S146" s="93"/>
      <c r="T146" s="73"/>
      <c r="U146" s="93"/>
      <c r="V146" s="34"/>
      <c r="W146" s="95">
        <f>COUNTIF($A146:$L146,"*raulic*")</f>
        <v>1</v>
      </c>
      <c r="X146" s="26"/>
      <c r="Y146" s="26"/>
      <c r="Z146" s="26"/>
      <c r="AA146" s="95">
        <f>COUNTIF($A146:$L146,"*béland*")</f>
        <v>1</v>
      </c>
      <c r="AB146" s="95">
        <f>COUNTIF($A146:$L146,"*jalenques*")</f>
        <v>1</v>
      </c>
      <c r="AC146" s="95">
        <f>COUNTIF($A146:$L146,"*jalenques*")</f>
        <v>1</v>
      </c>
      <c r="AD146" s="95">
        <f>COUNTIF($A146:$L146,"*Branquart*")</f>
        <v>1</v>
      </c>
      <c r="AE146" s="95">
        <f>COUNTIF($A146:$L146,"*louvard*")</f>
        <v>1</v>
      </c>
      <c r="AF146" s="95">
        <f>COUNTIF($A146:$L146,"*langlois*")</f>
        <v>1</v>
      </c>
      <c r="AG146" s="95">
        <f>COUNTIF($A146:$L146,"*fitz*")</f>
        <v>1</v>
      </c>
      <c r="AH146" s="95">
        <f>COUNTIF($A146:$L146,"*summa*")</f>
        <v>1</v>
      </c>
      <c r="AI146" s="95">
        <f>COUNTIF($A146:$L146,"*grosset*")</f>
        <v>1</v>
      </c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</row>
    <row r="147" spans="1:48" x14ac:dyDescent="0.25">
      <c r="A147" s="93">
        <f t="shared" si="1"/>
        <v>43693</v>
      </c>
      <c r="B147" s="72" t="s">
        <v>8</v>
      </c>
      <c r="C147" s="75" t="s">
        <v>137</v>
      </c>
      <c r="D147" s="93" t="s">
        <v>16</v>
      </c>
      <c r="E147" s="93" t="s">
        <v>227</v>
      </c>
      <c r="F147" s="75"/>
      <c r="G147" s="93" t="s">
        <v>57</v>
      </c>
      <c r="H147" s="93"/>
      <c r="I147" s="93"/>
      <c r="J147" s="73" t="s">
        <v>110</v>
      </c>
      <c r="K147" s="93"/>
      <c r="L147" s="73" t="s">
        <v>261</v>
      </c>
      <c r="M147" s="93" t="s">
        <v>342</v>
      </c>
      <c r="N147" s="245" t="s">
        <v>78</v>
      </c>
      <c r="O147" s="93"/>
      <c r="P147" s="93"/>
      <c r="Q147" s="93"/>
      <c r="R147" s="93" t="s">
        <v>20</v>
      </c>
      <c r="S147" s="56"/>
      <c r="T147" s="151"/>
      <c r="U147" s="93"/>
      <c r="V147" s="34"/>
      <c r="W147" s="95">
        <f>COUNTIF($A147:$L147,"*raulic*")</f>
        <v>1</v>
      </c>
      <c r="X147" s="26"/>
      <c r="Y147" s="26"/>
      <c r="Z147" s="26"/>
      <c r="AA147" s="95">
        <f>COUNTIF($A147:$L147,"*béland*")</f>
        <v>1</v>
      </c>
      <c r="AB147" s="95">
        <f>COUNTIF($A147:$L147,"*jalenques*")</f>
        <v>1</v>
      </c>
      <c r="AC147" s="95">
        <f>COUNTIF($A147:$L147,"*boudreau*")</f>
        <v>1</v>
      </c>
      <c r="AD147" s="95">
        <f>COUNTIF($A147:$L147,"*Branquart*")</f>
        <v>1</v>
      </c>
      <c r="AE147" s="95">
        <f>COUNTIF($A147:$L147,"*louvard*")</f>
        <v>1</v>
      </c>
      <c r="AF147" s="27"/>
      <c r="AG147" s="95">
        <f>COUNTIF($A147:$L147,"*fitz*")</f>
        <v>1</v>
      </c>
      <c r="AH147" s="95">
        <f>COUNTIF($A147:$L147,"*summa*")</f>
        <v>1</v>
      </c>
      <c r="AI147" s="95">
        <f>COUNTIF($A147:$L147,"*grosset*")</f>
        <v>1</v>
      </c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</row>
    <row r="148" spans="1:48" x14ac:dyDescent="0.25">
      <c r="A148" s="92">
        <f t="shared" si="1"/>
        <v>43694</v>
      </c>
      <c r="B148" s="92"/>
      <c r="C148" s="92"/>
      <c r="D148" s="92"/>
      <c r="E148" s="92"/>
      <c r="F148" s="92"/>
      <c r="G148" s="92"/>
      <c r="H148" s="92"/>
      <c r="I148" s="92"/>
      <c r="J148" s="71"/>
      <c r="K148" s="92"/>
      <c r="L148" s="164"/>
      <c r="M148" s="92"/>
      <c r="N148" s="92"/>
      <c r="O148" s="92"/>
      <c r="P148" s="92" t="s">
        <v>78</v>
      </c>
      <c r="Q148" s="92" t="s">
        <v>1</v>
      </c>
      <c r="R148" s="92" t="s">
        <v>20</v>
      </c>
      <c r="S148" s="92" t="s">
        <v>20</v>
      </c>
      <c r="T148" s="71"/>
      <c r="U148" s="92"/>
      <c r="V148" s="34"/>
      <c r="W148" s="26"/>
      <c r="X148" s="26"/>
      <c r="Y148" s="26"/>
      <c r="Z148" s="26"/>
      <c r="AA148" s="26"/>
      <c r="AB148" s="27"/>
      <c r="AC148" s="27"/>
      <c r="AD148" s="27"/>
      <c r="AE148" s="27"/>
      <c r="AF148" s="27"/>
      <c r="AG148" s="27"/>
      <c r="AH148" s="27"/>
      <c r="AI148" s="27"/>
      <c r="AJ148" s="70"/>
      <c r="AK148" s="70"/>
      <c r="AL148" s="70"/>
      <c r="AM148" s="70"/>
      <c r="AN148" s="17"/>
      <c r="AO148" s="17"/>
      <c r="AP148" s="17"/>
      <c r="AQ148" s="70"/>
      <c r="AR148" s="70"/>
      <c r="AS148" s="70"/>
      <c r="AT148" s="70"/>
      <c r="AU148" s="70"/>
      <c r="AV148" s="70"/>
    </row>
    <row r="149" spans="1:48" x14ac:dyDescent="0.25">
      <c r="A149" s="92">
        <f t="shared" si="1"/>
        <v>43695</v>
      </c>
      <c r="B149" s="92"/>
      <c r="C149" s="92"/>
      <c r="D149" s="92"/>
      <c r="E149" s="92"/>
      <c r="F149" s="92"/>
      <c r="G149" s="92"/>
      <c r="H149" s="92"/>
      <c r="I149" s="92"/>
      <c r="J149" s="71"/>
      <c r="K149" s="92"/>
      <c r="L149" s="164"/>
      <c r="M149" s="92"/>
      <c r="N149" s="92"/>
      <c r="O149" s="92"/>
      <c r="P149" s="92" t="s">
        <v>78</v>
      </c>
      <c r="Q149" s="92" t="s">
        <v>1</v>
      </c>
      <c r="R149" s="92" t="s">
        <v>20</v>
      </c>
      <c r="S149" s="92" t="s">
        <v>20</v>
      </c>
      <c r="T149" s="71"/>
      <c r="U149" s="92"/>
      <c r="V149" s="34"/>
      <c r="W149" s="26"/>
      <c r="X149" s="26"/>
      <c r="Y149" s="26"/>
      <c r="Z149" s="26"/>
      <c r="AA149" s="26"/>
      <c r="AB149" s="27"/>
      <c r="AC149" s="27"/>
      <c r="AD149" s="27"/>
      <c r="AE149" s="27"/>
      <c r="AF149" s="27"/>
      <c r="AG149" s="27"/>
      <c r="AH149" s="27"/>
      <c r="AI149" s="27"/>
      <c r="AJ149" s="70"/>
      <c r="AK149" s="70"/>
      <c r="AL149" s="70"/>
      <c r="AM149" s="70"/>
      <c r="AN149" s="17"/>
      <c r="AO149" s="17"/>
      <c r="AP149" s="17"/>
      <c r="AQ149" s="70"/>
      <c r="AR149" s="70"/>
      <c r="AS149" s="70"/>
      <c r="AT149" s="70"/>
      <c r="AU149" s="70"/>
      <c r="AV149" s="70"/>
    </row>
    <row r="150" spans="1:48" x14ac:dyDescent="0.25">
      <c r="A150" s="93">
        <f t="shared" si="1"/>
        <v>43696</v>
      </c>
      <c r="B150" s="72" t="s">
        <v>9</v>
      </c>
      <c r="C150" s="75" t="s">
        <v>224</v>
      </c>
      <c r="D150" s="93" t="s">
        <v>38</v>
      </c>
      <c r="E150" s="73" t="s">
        <v>134</v>
      </c>
      <c r="F150" s="183"/>
      <c r="G150" s="127" t="s">
        <v>98</v>
      </c>
      <c r="H150" s="93"/>
      <c r="I150" s="93" t="s">
        <v>40</v>
      </c>
      <c r="J150" s="73"/>
      <c r="K150" s="93" t="s">
        <v>1</v>
      </c>
      <c r="L150" s="127"/>
      <c r="N150" s="93" t="s">
        <v>78</v>
      </c>
      <c r="O150" s="93"/>
      <c r="P150" s="93"/>
      <c r="Q150" s="93"/>
      <c r="R150" s="93" t="s">
        <v>10</v>
      </c>
      <c r="S150" s="93"/>
      <c r="T150" s="73"/>
      <c r="U150" s="93"/>
      <c r="V150" s="34"/>
      <c r="W150" s="95">
        <f>COUNTIF($A150:$M150,"*raulic*")</f>
        <v>1</v>
      </c>
      <c r="X150" s="26"/>
      <c r="Y150" s="26"/>
      <c r="Z150" s="26"/>
      <c r="AA150" s="95">
        <f>COUNTIF($A150:$M150,"*béland*")</f>
        <v>1</v>
      </c>
      <c r="AB150" s="95">
        <f>COUNTIF($A150:$M150,"*jalenques*")</f>
        <v>1</v>
      </c>
      <c r="AC150" s="95">
        <f>COUNTIF($A150:$M150,"*boudreau*")</f>
        <v>1</v>
      </c>
      <c r="AD150" s="95">
        <f>COUNTIF($A150:$M150,"*Branquart*")</f>
        <v>1</v>
      </c>
      <c r="AE150" s="95">
        <f>COUNTIF($A150:$M150,"*louvard*")</f>
        <v>1</v>
      </c>
      <c r="AF150" s="95">
        <f>COUNTIF($A150:$M150,"*langlois*")</f>
        <v>1</v>
      </c>
      <c r="AG150" s="95">
        <f>COUNTIF($A150:$M150,"*fitz*")</f>
        <v>1</v>
      </c>
      <c r="AH150" s="95">
        <f>COUNTIF($A150:$M150,"*summa*")</f>
        <v>1</v>
      </c>
      <c r="AI150" s="95">
        <f>COUNTIF($A150:$M150,"*grosset*")</f>
        <v>1</v>
      </c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</row>
    <row r="151" spans="1:48" x14ac:dyDescent="0.25">
      <c r="A151" s="93">
        <f t="shared" si="1"/>
        <v>43697</v>
      </c>
      <c r="B151" s="72" t="s">
        <v>9</v>
      </c>
      <c r="C151" s="75" t="s">
        <v>224</v>
      </c>
      <c r="D151" s="93" t="s">
        <v>10</v>
      </c>
      <c r="E151" s="73" t="s">
        <v>134</v>
      </c>
      <c r="F151" s="183"/>
      <c r="H151" s="93"/>
      <c r="I151" s="93" t="s">
        <v>40</v>
      </c>
      <c r="J151" s="73"/>
      <c r="K151" s="93" t="s">
        <v>310</v>
      </c>
      <c r="L151" s="127"/>
      <c r="M151" s="93"/>
      <c r="N151" s="93" t="s">
        <v>135</v>
      </c>
      <c r="O151" s="93"/>
      <c r="P151" s="93"/>
      <c r="Q151" s="93"/>
      <c r="R151" s="93" t="s">
        <v>10</v>
      </c>
      <c r="S151" s="93"/>
      <c r="T151" s="73" t="s">
        <v>308</v>
      </c>
      <c r="U151" s="93"/>
      <c r="V151" s="34"/>
      <c r="W151" s="95">
        <f>COUNTIF($A151:$M151,"*raulic*")</f>
        <v>1</v>
      </c>
      <c r="X151" s="26"/>
      <c r="Y151" s="26"/>
      <c r="Z151" s="26"/>
      <c r="AA151" s="95">
        <f>COUNTIF($A151:$M151,"*béland*")</f>
        <v>1</v>
      </c>
      <c r="AB151" s="95">
        <f>COUNTIF($A151:$M151,"*jalenques*")</f>
        <v>1</v>
      </c>
      <c r="AC151" s="95">
        <f>COUNTIF($A151:$M151,"*jalenques*")</f>
        <v>1</v>
      </c>
      <c r="AD151" s="95">
        <f>COUNTIF($A151:$M151,"*Branquart*")</f>
        <v>1</v>
      </c>
      <c r="AE151" s="95">
        <f>COUNTIF($A151:$M151,"*louvard*")</f>
        <v>1</v>
      </c>
      <c r="AF151" s="95">
        <f>COUNTIF($A151:$M151,"*langlois*")</f>
        <v>1</v>
      </c>
      <c r="AG151" s="95">
        <f>COUNTIF($A151:$M151,"*fitz*")</f>
        <v>1</v>
      </c>
      <c r="AH151" s="95">
        <f>COUNTIF($A151:$M151,"*summa*")</f>
        <v>1</v>
      </c>
      <c r="AI151" s="95">
        <f>COUNTIF($A151:$M151,"*grosset*")</f>
        <v>1</v>
      </c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</row>
    <row r="152" spans="1:48" x14ac:dyDescent="0.25">
      <c r="A152" s="93">
        <f t="shared" si="1"/>
        <v>43698</v>
      </c>
      <c r="B152" s="72" t="s">
        <v>9</v>
      </c>
      <c r="C152" s="75" t="s">
        <v>224</v>
      </c>
      <c r="D152" s="93" t="s">
        <v>38</v>
      </c>
      <c r="E152" s="73" t="s">
        <v>134</v>
      </c>
      <c r="F152" s="183"/>
      <c r="G152" s="127"/>
      <c r="H152" s="93"/>
      <c r="I152" s="93" t="s">
        <v>40</v>
      </c>
      <c r="J152" s="73"/>
      <c r="K152" s="93" t="s">
        <v>208</v>
      </c>
      <c r="L152" s="127"/>
      <c r="M152" s="93"/>
      <c r="N152" s="245" t="s">
        <v>78</v>
      </c>
      <c r="O152" s="93"/>
      <c r="P152" s="93"/>
      <c r="Q152" s="93"/>
      <c r="R152" s="93" t="s">
        <v>10</v>
      </c>
      <c r="S152" s="93"/>
      <c r="T152" s="73" t="s">
        <v>308</v>
      </c>
      <c r="U152" s="93"/>
      <c r="V152" s="34"/>
      <c r="W152" s="95">
        <f>COUNTIF($A152:$M152,"*raulic*")</f>
        <v>1</v>
      </c>
      <c r="X152" s="26"/>
      <c r="Y152" s="26"/>
      <c r="Z152" s="26"/>
      <c r="AA152" s="95">
        <f>COUNTIF($A152:$M152,"*béland*")</f>
        <v>1</v>
      </c>
      <c r="AB152" s="95">
        <f>COUNTIF($A152:$M152,"*jalenques*")</f>
        <v>1</v>
      </c>
      <c r="AC152" s="95">
        <f>COUNTIF($A152:$M152,"*jalenques*")</f>
        <v>1</v>
      </c>
      <c r="AD152" s="95">
        <f>COUNTIF($A152:$M152,"*Branquart*")</f>
        <v>1</v>
      </c>
      <c r="AE152" s="95">
        <f>COUNTIF($A152:$M152,"*louvard*")</f>
        <v>1</v>
      </c>
      <c r="AF152" s="95">
        <f>COUNTIF($A152:$M152,"*langlois*")</f>
        <v>1</v>
      </c>
      <c r="AG152" s="95">
        <f>COUNTIF($A152:$M152,"*fitz*")</f>
        <v>1</v>
      </c>
      <c r="AH152" s="95">
        <f>COUNTIF($A152:$M152,"*summa*")</f>
        <v>1</v>
      </c>
      <c r="AI152" s="95">
        <f>COUNTIF($A152:$M152,"*grosset*")</f>
        <v>1</v>
      </c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</row>
    <row r="153" spans="1:48" x14ac:dyDescent="0.25">
      <c r="A153" s="93">
        <f t="shared" si="1"/>
        <v>43699</v>
      </c>
      <c r="B153" s="72" t="s">
        <v>9</v>
      </c>
      <c r="C153" s="75" t="s">
        <v>224</v>
      </c>
      <c r="D153" s="93" t="s">
        <v>38</v>
      </c>
      <c r="E153" s="73" t="s">
        <v>134</v>
      </c>
      <c r="F153" s="183"/>
      <c r="G153" s="127" t="s">
        <v>98</v>
      </c>
      <c r="H153" s="93"/>
      <c r="I153" s="93" t="s">
        <v>40</v>
      </c>
      <c r="J153" s="73"/>
      <c r="K153" s="93" t="s">
        <v>57</v>
      </c>
      <c r="L153" s="127"/>
      <c r="M153" s="93"/>
      <c r="N153" s="93" t="s">
        <v>135</v>
      </c>
      <c r="O153" s="93"/>
      <c r="P153" s="93"/>
      <c r="Q153" s="93"/>
      <c r="R153" s="93" t="s">
        <v>10</v>
      </c>
      <c r="S153" s="93"/>
      <c r="T153" s="73"/>
      <c r="U153" s="93"/>
      <c r="V153" s="34"/>
      <c r="W153" s="95">
        <f>COUNTIF($A153:$M153,"*raulic*")</f>
        <v>1</v>
      </c>
      <c r="X153" s="26"/>
      <c r="Y153" s="26"/>
      <c r="Z153" s="26"/>
      <c r="AA153" s="95">
        <f>COUNTIF($A153:$M153,"*béland*")</f>
        <v>1</v>
      </c>
      <c r="AB153" s="95">
        <f>COUNTIF($A153:$M153,"*jalenques*")</f>
        <v>1</v>
      </c>
      <c r="AC153" s="95">
        <f>COUNTIF($A153:$M153,"*jalenques*")</f>
        <v>1</v>
      </c>
      <c r="AD153" s="95">
        <f>COUNTIF($A153:$M153,"*Branquart*")</f>
        <v>1</v>
      </c>
      <c r="AE153" s="95">
        <f>COUNTIF($A153:$M153,"*louvard*")</f>
        <v>1</v>
      </c>
      <c r="AF153" s="95">
        <f>COUNTIF($A153:$M153,"*langlois*")</f>
        <v>1</v>
      </c>
      <c r="AG153" s="95">
        <f>COUNTIF($A153:$M153,"*fitz*")</f>
        <v>1</v>
      </c>
      <c r="AH153" s="95">
        <f>COUNTIF($A153:$M153,"*summa*")</f>
        <v>1</v>
      </c>
      <c r="AI153" s="95">
        <f>COUNTIF($A153:$M153,"*grosset*")</f>
        <v>2</v>
      </c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</row>
    <row r="154" spans="1:48" x14ac:dyDescent="0.25">
      <c r="A154" s="93">
        <f t="shared" si="1"/>
        <v>43700</v>
      </c>
      <c r="B154" s="72" t="s">
        <v>9</v>
      </c>
      <c r="C154" s="75" t="s">
        <v>224</v>
      </c>
      <c r="D154" s="93" t="s">
        <v>16</v>
      </c>
      <c r="E154" s="73" t="s">
        <v>134</v>
      </c>
      <c r="F154" s="183"/>
      <c r="G154" s="215" t="s">
        <v>20</v>
      </c>
      <c r="H154" s="93"/>
      <c r="I154" s="93" t="s">
        <v>40</v>
      </c>
      <c r="J154" s="73"/>
      <c r="K154" s="93" t="s">
        <v>309</v>
      </c>
      <c r="L154" s="127"/>
      <c r="M154" s="93"/>
      <c r="N154" s="96" t="s">
        <v>224</v>
      </c>
      <c r="O154" s="93"/>
      <c r="P154" s="93"/>
      <c r="Q154" s="93"/>
      <c r="R154" s="93" t="s">
        <v>10</v>
      </c>
      <c r="S154" s="56"/>
      <c r="T154" s="151"/>
      <c r="U154" s="93"/>
      <c r="V154" s="34"/>
      <c r="W154" s="95">
        <f>COUNTIF($A154:$M154,"*raulic*")</f>
        <v>1</v>
      </c>
      <c r="X154" s="26"/>
      <c r="Y154" s="26"/>
      <c r="Z154" s="26"/>
      <c r="AA154" s="95">
        <f>COUNTIF($A154:$M154,"*béland*")</f>
        <v>1</v>
      </c>
      <c r="AB154" s="95">
        <f>COUNTIF($A154:$M154,"*jalenques*")</f>
        <v>1</v>
      </c>
      <c r="AC154" s="95">
        <f>COUNTIF($A154:$M154,"*boudreau*")</f>
        <v>1</v>
      </c>
      <c r="AD154" s="95">
        <f>COUNTIF($A154:$M154,"*Branquart*")</f>
        <v>1</v>
      </c>
      <c r="AE154" s="95">
        <f>COUNTIF($A154:$M154,"*louvard*")</f>
        <v>1</v>
      </c>
      <c r="AF154" s="27"/>
      <c r="AG154" s="95">
        <f>COUNTIF($A154:$M154,"*fitz*")</f>
        <v>1</v>
      </c>
      <c r="AH154" s="95">
        <f>COUNTIF($A154:$M154,"*summa*")</f>
        <v>1</v>
      </c>
      <c r="AI154" s="95">
        <f>COUNTIF($A154:$M154,"*grosset*")</f>
        <v>1</v>
      </c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</row>
    <row r="155" spans="1:48" x14ac:dyDescent="0.25">
      <c r="A155" s="92">
        <f t="shared" si="1"/>
        <v>43701</v>
      </c>
      <c r="B155" s="92"/>
      <c r="C155" s="92"/>
      <c r="D155" s="92"/>
      <c r="E155" s="92"/>
      <c r="F155" s="92"/>
      <c r="G155" s="92"/>
      <c r="H155" s="92"/>
      <c r="I155" s="92"/>
      <c r="J155" s="71"/>
      <c r="K155" s="92"/>
      <c r="L155" s="164"/>
      <c r="M155" s="92"/>
      <c r="N155" s="92"/>
      <c r="O155" s="92"/>
      <c r="P155" s="92" t="s">
        <v>224</v>
      </c>
      <c r="Q155" s="92" t="s">
        <v>34</v>
      </c>
      <c r="R155" s="92" t="s">
        <v>10</v>
      </c>
      <c r="S155" s="92" t="s">
        <v>33</v>
      </c>
      <c r="T155" s="71"/>
      <c r="U155" s="92"/>
      <c r="V155" s="34"/>
      <c r="W155" s="26"/>
      <c r="X155" s="26"/>
      <c r="Y155" s="26"/>
      <c r="Z155" s="26"/>
      <c r="AA155" s="26"/>
      <c r="AB155" s="27"/>
      <c r="AC155" s="27"/>
      <c r="AD155" s="27"/>
      <c r="AE155" s="27"/>
      <c r="AF155" s="27"/>
      <c r="AG155" s="27"/>
      <c r="AH155" s="27"/>
      <c r="AI155" s="27"/>
      <c r="AJ155" s="70"/>
      <c r="AK155" s="70"/>
      <c r="AL155" s="70"/>
      <c r="AM155" s="70"/>
      <c r="AN155" s="17"/>
      <c r="AO155" s="17"/>
      <c r="AP155" s="17"/>
      <c r="AQ155" s="70"/>
      <c r="AR155" s="70"/>
      <c r="AS155" s="70"/>
      <c r="AT155" s="70"/>
      <c r="AU155" s="70"/>
      <c r="AV155" s="70"/>
    </row>
    <row r="156" spans="1:48" x14ac:dyDescent="0.25">
      <c r="A156" s="92">
        <f t="shared" si="1"/>
        <v>43702</v>
      </c>
      <c r="B156" s="92"/>
      <c r="C156" s="92"/>
      <c r="D156" s="92"/>
      <c r="E156" s="92"/>
      <c r="F156" s="92"/>
      <c r="G156" s="92"/>
      <c r="H156" s="92"/>
      <c r="I156" s="92"/>
      <c r="J156" s="71"/>
      <c r="K156" s="92"/>
      <c r="L156" s="164"/>
      <c r="M156" s="92"/>
      <c r="N156" s="92"/>
      <c r="O156" s="92"/>
      <c r="P156" s="92" t="s">
        <v>224</v>
      </c>
      <c r="Q156" s="92" t="s">
        <v>34</v>
      </c>
      <c r="R156" s="92" t="s">
        <v>10</v>
      </c>
      <c r="S156" s="92" t="s">
        <v>33</v>
      </c>
      <c r="T156" s="71"/>
      <c r="U156" s="92"/>
      <c r="V156" s="34"/>
      <c r="W156" s="26"/>
      <c r="X156" s="26"/>
      <c r="Y156" s="26"/>
      <c r="Z156" s="26"/>
      <c r="AA156" s="26"/>
      <c r="AB156" s="27"/>
      <c r="AC156" s="27"/>
      <c r="AD156" s="27"/>
      <c r="AE156" s="27"/>
      <c r="AF156" s="27"/>
      <c r="AG156" s="27"/>
      <c r="AH156" s="27"/>
      <c r="AI156" s="27"/>
      <c r="AJ156" s="70"/>
      <c r="AK156" s="70"/>
      <c r="AL156" s="70"/>
      <c r="AM156" s="70"/>
      <c r="AN156" s="17"/>
      <c r="AO156" s="17"/>
      <c r="AP156" s="17"/>
      <c r="AQ156" s="70"/>
      <c r="AR156" s="70"/>
      <c r="AS156" s="70"/>
      <c r="AT156" s="70"/>
      <c r="AU156" s="70"/>
      <c r="AV156" s="70"/>
    </row>
    <row r="157" spans="1:48" x14ac:dyDescent="0.25">
      <c r="A157" s="93">
        <f t="shared" si="1"/>
        <v>43703</v>
      </c>
      <c r="B157" s="72" t="s">
        <v>9</v>
      </c>
      <c r="C157" s="75" t="s">
        <v>224</v>
      </c>
      <c r="D157" s="93" t="s">
        <v>38</v>
      </c>
      <c r="E157" s="93" t="s">
        <v>138</v>
      </c>
      <c r="F157" s="75" t="s">
        <v>1</v>
      </c>
      <c r="G157" s="93"/>
      <c r="H157" s="93"/>
      <c r="I157" s="93" t="s">
        <v>92</v>
      </c>
      <c r="J157" s="73"/>
      <c r="K157" s="93" t="s">
        <v>101</v>
      </c>
      <c r="L157" s="127" t="s">
        <v>355</v>
      </c>
      <c r="M157" s="93" t="s">
        <v>376</v>
      </c>
      <c r="N157" s="93" t="s">
        <v>135</v>
      </c>
      <c r="O157" s="93"/>
      <c r="P157" s="93"/>
      <c r="Q157" s="93"/>
      <c r="R157" s="93" t="s">
        <v>33</v>
      </c>
      <c r="S157" s="93"/>
      <c r="T157" s="73"/>
      <c r="U157" s="93" t="s">
        <v>294</v>
      </c>
      <c r="V157" s="34"/>
      <c r="W157" s="95">
        <f>COUNTIF($A157:$M157,"*raulic*")</f>
        <v>1</v>
      </c>
      <c r="X157" s="26"/>
      <c r="Y157" s="26"/>
      <c r="Z157" s="26"/>
      <c r="AA157" s="95">
        <f>COUNTIF($A157:$M157,"*béland*")</f>
        <v>1</v>
      </c>
      <c r="AB157" s="95">
        <f>COUNTIF($A157:$M157,"*jalenques*")</f>
        <v>1</v>
      </c>
      <c r="AC157" s="95">
        <f>COUNTIF($A157:$M157,"*boudreau*")</f>
        <v>1</v>
      </c>
      <c r="AD157" s="95">
        <f>COUNTIF($A157:$M157,"*Branquart*")</f>
        <v>1</v>
      </c>
      <c r="AE157" s="95">
        <f>COUNTIF($A157:$M157,"*louvard*")</f>
        <v>1</v>
      </c>
      <c r="AF157" s="95">
        <f>COUNTIF($A157:$M157,"*langlois*")</f>
        <v>1</v>
      </c>
      <c r="AG157" s="95">
        <f>COUNTIF($A157:$M157,"*fitz*")</f>
        <v>1</v>
      </c>
      <c r="AH157" s="95">
        <f>COUNTIF($A157:$M157,"*summa*")</f>
        <v>1</v>
      </c>
      <c r="AI157" s="95">
        <f>COUNTIF($A157:$M157,"*grosset*")</f>
        <v>1</v>
      </c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</row>
    <row r="158" spans="1:48" x14ac:dyDescent="0.25">
      <c r="A158" s="93">
        <f t="shared" ref="A158:A221" si="8">A157+1</f>
        <v>43704</v>
      </c>
      <c r="B158" s="72" t="s">
        <v>9</v>
      </c>
      <c r="C158" s="75" t="s">
        <v>224</v>
      </c>
      <c r="D158" s="93" t="s">
        <v>10</v>
      </c>
      <c r="E158" s="93" t="s">
        <v>138</v>
      </c>
      <c r="F158" s="75" t="s">
        <v>1</v>
      </c>
      <c r="G158" s="93" t="s">
        <v>33</v>
      </c>
      <c r="H158" s="93"/>
      <c r="I158" s="93" t="s">
        <v>92</v>
      </c>
      <c r="J158" s="73"/>
      <c r="K158" s="93" t="s">
        <v>314</v>
      </c>
      <c r="L158" s="127" t="s">
        <v>355</v>
      </c>
      <c r="M158" s="93" t="s">
        <v>376</v>
      </c>
      <c r="N158" s="96" t="s">
        <v>135</v>
      </c>
      <c r="O158" s="93"/>
      <c r="P158" s="93"/>
      <c r="Q158" s="93"/>
      <c r="R158" s="93" t="s">
        <v>33</v>
      </c>
      <c r="S158" s="93"/>
      <c r="T158" s="73"/>
      <c r="U158" s="93" t="s">
        <v>294</v>
      </c>
      <c r="V158" s="34"/>
      <c r="W158" s="95">
        <f>COUNTIF($A158:$M158,"*raulic*")</f>
        <v>1</v>
      </c>
      <c r="X158" s="26"/>
      <c r="Y158" s="26"/>
      <c r="Z158" s="26"/>
      <c r="AA158" s="95">
        <f>COUNTIF($A158:$M158,"*béland*")</f>
        <v>1</v>
      </c>
      <c r="AB158" s="95">
        <f>COUNTIF($A158:$M158,"*jalenques*")</f>
        <v>1</v>
      </c>
      <c r="AC158" s="95">
        <f>COUNTIF($A158:$M158,"*jalenques*")</f>
        <v>1</v>
      </c>
      <c r="AD158" s="95">
        <f>COUNTIF($A158:$M158,"*Branquart*")</f>
        <v>1</v>
      </c>
      <c r="AE158" s="95">
        <f>COUNTIF($A158:$M158,"*louvard*")</f>
        <v>1</v>
      </c>
      <c r="AF158" s="95">
        <f>COUNTIF($A158:$M158,"*langlois*")</f>
        <v>1</v>
      </c>
      <c r="AG158" s="95">
        <f>COUNTIF($A158:$M158,"*fitz*")</f>
        <v>1</v>
      </c>
      <c r="AH158" s="95">
        <f>COUNTIF($A158:$M158,"*summa*")</f>
        <v>1</v>
      </c>
      <c r="AI158" s="160">
        <f>COUNTIF($A158:$M158,"*grosset*")</f>
        <v>1</v>
      </c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</row>
    <row r="159" spans="1:48" x14ac:dyDescent="0.25">
      <c r="A159" s="93">
        <f t="shared" si="8"/>
        <v>43705</v>
      </c>
      <c r="B159" s="72" t="s">
        <v>9</v>
      </c>
      <c r="C159" s="75" t="s">
        <v>224</v>
      </c>
      <c r="D159" s="93" t="s">
        <v>38</v>
      </c>
      <c r="E159" s="93" t="s">
        <v>138</v>
      </c>
      <c r="F159" s="75" t="s">
        <v>1</v>
      </c>
      <c r="G159" s="93"/>
      <c r="H159" s="93"/>
      <c r="I159" s="93" t="s">
        <v>92</v>
      </c>
      <c r="J159" s="73"/>
      <c r="K159" s="93" t="s">
        <v>101</v>
      </c>
      <c r="L159" s="127" t="s">
        <v>355</v>
      </c>
      <c r="M159" s="93" t="s">
        <v>376</v>
      </c>
      <c r="N159" s="93" t="s">
        <v>224</v>
      </c>
      <c r="O159" s="93"/>
      <c r="P159" s="93"/>
      <c r="Q159" s="93"/>
      <c r="R159" s="93" t="s">
        <v>33</v>
      </c>
      <c r="S159" s="93"/>
      <c r="T159" s="73"/>
      <c r="U159" s="93" t="s">
        <v>294</v>
      </c>
      <c r="V159" s="34"/>
      <c r="W159" s="95">
        <f>COUNTIF($A159:$M159,"*raulic*")</f>
        <v>1</v>
      </c>
      <c r="X159" s="26"/>
      <c r="Y159" s="26"/>
      <c r="Z159" s="26"/>
      <c r="AA159" s="95">
        <f>COUNTIF($A159:$M159,"*béland*")</f>
        <v>1</v>
      </c>
      <c r="AB159" s="95">
        <f>COUNTIF($A159:$M159,"*jalenques*")</f>
        <v>1</v>
      </c>
      <c r="AC159" s="95">
        <f>COUNTIF($A159:$M159,"*jalenques*")</f>
        <v>1</v>
      </c>
      <c r="AD159" s="95">
        <f>COUNTIF($A159:$M159,"*Branquart*")</f>
        <v>1</v>
      </c>
      <c r="AE159" s="95">
        <f>COUNTIF($A159:$M159,"*louvard*")</f>
        <v>1</v>
      </c>
      <c r="AF159" s="95">
        <f>COUNTIF($A159:$M159,"*langlois*")</f>
        <v>1</v>
      </c>
      <c r="AG159" s="95">
        <f>COUNTIF($A159:$M159,"*fitz*")</f>
        <v>1</v>
      </c>
      <c r="AH159" s="95">
        <f>COUNTIF($A159:$M159,"*summa*")</f>
        <v>1</v>
      </c>
      <c r="AI159" s="95">
        <f>COUNTIF($A159:$M159,"*grosset*")</f>
        <v>1</v>
      </c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</row>
    <row r="160" spans="1:48" x14ac:dyDescent="0.25">
      <c r="A160" s="93">
        <f t="shared" si="8"/>
        <v>43706</v>
      </c>
      <c r="B160" s="72" t="s">
        <v>9</v>
      </c>
      <c r="C160" s="75" t="s">
        <v>224</v>
      </c>
      <c r="D160" s="93" t="s">
        <v>38</v>
      </c>
      <c r="E160" s="217" t="s">
        <v>138</v>
      </c>
      <c r="F160" s="75" t="s">
        <v>8</v>
      </c>
      <c r="G160" s="93"/>
      <c r="H160" s="93"/>
      <c r="I160" s="93" t="s">
        <v>92</v>
      </c>
      <c r="J160" s="73"/>
      <c r="K160" s="93" t="s">
        <v>167</v>
      </c>
      <c r="L160" s="127" t="s">
        <v>355</v>
      </c>
      <c r="M160" s="93" t="s">
        <v>376</v>
      </c>
      <c r="N160" s="96" t="s">
        <v>224</v>
      </c>
      <c r="O160" s="93"/>
      <c r="P160" s="93"/>
      <c r="Q160" s="93"/>
      <c r="R160" s="93" t="s">
        <v>33</v>
      </c>
      <c r="S160" s="93"/>
      <c r="T160" s="73" t="s">
        <v>298</v>
      </c>
      <c r="U160" s="93" t="s">
        <v>294</v>
      </c>
      <c r="V160" s="34"/>
      <c r="W160" s="95">
        <f>COUNTIF($A160:$M160,"*raulic*")</f>
        <v>1</v>
      </c>
      <c r="X160" s="26"/>
      <c r="Y160" s="26"/>
      <c r="Z160" s="26"/>
      <c r="AA160" s="95">
        <f>COUNTIF($A160:$M160,"*béland*")</f>
        <v>1</v>
      </c>
      <c r="AB160" s="95">
        <f>COUNTIF($A160:$M160,"*jalenques*")</f>
        <v>1</v>
      </c>
      <c r="AC160" s="95">
        <f>COUNTIF($A160:$M160,"*jalenques*")</f>
        <v>1</v>
      </c>
      <c r="AD160" s="95">
        <f>COUNTIF($A160:$M160,"*Branquart*")</f>
        <v>1</v>
      </c>
      <c r="AE160" s="95">
        <f>COUNTIF($A160:$M160,"*louvard*")</f>
        <v>1</v>
      </c>
      <c r="AF160" s="95">
        <f>COUNTIF($A160:$M160,"*langlois*")</f>
        <v>1</v>
      </c>
      <c r="AG160" s="95">
        <f>COUNTIF($A160:$M160,"*fitz*")</f>
        <v>1</v>
      </c>
      <c r="AH160" s="95">
        <f>COUNTIF($A160:$M160,"*summa*")</f>
        <v>1</v>
      </c>
      <c r="AI160" s="95">
        <f>COUNTIF($A160:$M160,"*grosset*")</f>
        <v>1</v>
      </c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</row>
    <row r="161" spans="1:48" x14ac:dyDescent="0.25">
      <c r="A161" s="93">
        <f t="shared" si="8"/>
        <v>43707</v>
      </c>
      <c r="B161" s="72" t="s">
        <v>9</v>
      </c>
      <c r="C161" s="243" t="s">
        <v>307</v>
      </c>
      <c r="D161" s="93" t="s">
        <v>16</v>
      </c>
      <c r="E161" s="93" t="s">
        <v>138</v>
      </c>
      <c r="F161" s="75" t="s">
        <v>1</v>
      </c>
      <c r="G161" s="93" t="s">
        <v>113</v>
      </c>
      <c r="H161" s="93"/>
      <c r="I161" s="184" t="s">
        <v>8</v>
      </c>
      <c r="J161" s="73"/>
      <c r="K161" s="93" t="s">
        <v>101</v>
      </c>
      <c r="L161" s="127" t="s">
        <v>355</v>
      </c>
      <c r="M161" s="93" t="s">
        <v>376</v>
      </c>
      <c r="N161" s="93" t="s">
        <v>135</v>
      </c>
      <c r="O161" s="93"/>
      <c r="P161" s="93"/>
      <c r="Q161" s="93"/>
      <c r="R161" s="93" t="s">
        <v>33</v>
      </c>
      <c r="S161" s="56"/>
      <c r="U161" s="93" t="s">
        <v>294</v>
      </c>
      <c r="V161" s="34"/>
      <c r="W161" s="95">
        <f>COUNTIF($A161:$M161,"*raulic*")</f>
        <v>1</v>
      </c>
      <c r="X161" s="26"/>
      <c r="Y161" s="26"/>
      <c r="Z161" s="26"/>
      <c r="AA161" s="95">
        <f>COUNTIF($A161:$M161,"*béland*")</f>
        <v>1</v>
      </c>
      <c r="AB161" s="95">
        <f>COUNTIF($A161:$M161,"*jalenques*")</f>
        <v>1</v>
      </c>
      <c r="AC161" s="95">
        <f>COUNTIF($A161:$M161,"*boudreau*")</f>
        <v>1</v>
      </c>
      <c r="AD161" s="95">
        <f>COUNTIF($A161:$M161,"*Branquart*")</f>
        <v>1</v>
      </c>
      <c r="AE161" s="95">
        <f>COUNTIF($A161:$M161,"*louvard*")</f>
        <v>1</v>
      </c>
      <c r="AF161" s="27"/>
      <c r="AG161" s="95">
        <f>COUNTIF($A161:$M161,"*fitz*")</f>
        <v>1</v>
      </c>
      <c r="AH161" s="95">
        <f>COUNTIF($A161:$M161,"*summa*")</f>
        <v>1</v>
      </c>
      <c r="AI161" s="95">
        <f>COUNTIF($A161:$M161,"*grosset*")</f>
        <v>1</v>
      </c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</row>
    <row r="162" spans="1:48" x14ac:dyDescent="0.25">
      <c r="A162" s="92">
        <f t="shared" si="8"/>
        <v>43708</v>
      </c>
      <c r="B162" s="92"/>
      <c r="C162" s="92"/>
      <c r="D162" s="92"/>
      <c r="E162" s="92"/>
      <c r="F162" s="92"/>
      <c r="G162" s="92"/>
      <c r="H162" s="92"/>
      <c r="I162" s="92"/>
      <c r="J162" s="71"/>
      <c r="K162" s="92"/>
      <c r="L162" s="164"/>
      <c r="M162" s="92"/>
      <c r="N162" s="92"/>
      <c r="O162" s="92"/>
      <c r="P162" s="92" t="s">
        <v>135</v>
      </c>
      <c r="Q162" s="92" t="s">
        <v>34</v>
      </c>
      <c r="R162" s="92" t="s">
        <v>33</v>
      </c>
      <c r="S162" s="92" t="s">
        <v>33</v>
      </c>
      <c r="T162" s="71"/>
      <c r="U162" s="92"/>
      <c r="V162" s="34"/>
      <c r="W162" s="26"/>
      <c r="X162" s="26"/>
      <c r="Y162" s="26"/>
      <c r="Z162" s="26"/>
      <c r="AA162" s="26"/>
      <c r="AB162" s="27"/>
      <c r="AC162" s="27"/>
      <c r="AD162" s="27"/>
      <c r="AE162" s="27"/>
      <c r="AF162" s="27"/>
      <c r="AG162" s="27"/>
      <c r="AH162" s="27"/>
      <c r="AI162" s="27"/>
      <c r="AJ162" s="70"/>
      <c r="AK162" s="70"/>
      <c r="AL162" s="70"/>
      <c r="AM162" s="70"/>
      <c r="AN162" s="17"/>
      <c r="AO162" s="17"/>
      <c r="AP162" s="17"/>
      <c r="AQ162" s="70"/>
      <c r="AR162" s="70"/>
      <c r="AS162" s="70"/>
      <c r="AT162" s="70"/>
      <c r="AU162" s="70"/>
      <c r="AV162" s="70"/>
    </row>
    <row r="163" spans="1:48" x14ac:dyDescent="0.25">
      <c r="A163" s="92">
        <f t="shared" si="8"/>
        <v>43709</v>
      </c>
      <c r="B163" s="92"/>
      <c r="C163" s="92"/>
      <c r="D163" s="92"/>
      <c r="E163" s="92"/>
      <c r="F163" s="92"/>
      <c r="G163" s="92"/>
      <c r="H163" s="92"/>
      <c r="I163" s="92"/>
      <c r="J163" s="71"/>
      <c r="K163" s="92"/>
      <c r="L163" s="164"/>
      <c r="M163" s="92"/>
      <c r="N163" s="92"/>
      <c r="O163" s="92"/>
      <c r="P163" s="92" t="s">
        <v>135</v>
      </c>
      <c r="Q163" s="92" t="s">
        <v>34</v>
      </c>
      <c r="R163" s="92" t="s">
        <v>33</v>
      </c>
      <c r="S163" s="92" t="s">
        <v>33</v>
      </c>
      <c r="T163" s="71"/>
      <c r="U163" s="92"/>
      <c r="V163" s="34"/>
      <c r="W163" s="26"/>
      <c r="X163" s="26"/>
      <c r="Y163" s="26"/>
      <c r="Z163" s="26"/>
      <c r="AA163" s="26"/>
      <c r="AB163" s="27"/>
      <c r="AC163" s="27"/>
      <c r="AD163" s="27"/>
      <c r="AE163" s="27"/>
      <c r="AF163" s="27"/>
      <c r="AG163" s="27"/>
      <c r="AH163" s="27"/>
      <c r="AI163" s="27"/>
      <c r="AJ163" s="70"/>
      <c r="AK163" s="70"/>
      <c r="AL163" s="70"/>
      <c r="AM163" s="70"/>
      <c r="AN163" s="17"/>
      <c r="AO163" s="17"/>
      <c r="AP163" s="17"/>
      <c r="AQ163" s="70"/>
      <c r="AR163" s="70"/>
      <c r="AS163" s="70"/>
      <c r="AT163" s="70"/>
      <c r="AU163" s="70"/>
      <c r="AV163" s="70"/>
    </row>
    <row r="164" spans="1:48" x14ac:dyDescent="0.25">
      <c r="A164" s="92">
        <f t="shared" si="8"/>
        <v>43710</v>
      </c>
      <c r="B164" s="76"/>
      <c r="C164" s="74"/>
      <c r="D164" s="92"/>
      <c r="E164" s="92"/>
      <c r="F164" s="74"/>
      <c r="G164" s="92"/>
      <c r="H164" s="92"/>
      <c r="I164" s="92"/>
      <c r="J164" s="71"/>
      <c r="K164" s="92"/>
      <c r="L164" s="164"/>
      <c r="M164" s="92"/>
      <c r="N164" s="92"/>
      <c r="O164" s="92"/>
      <c r="P164" s="247" t="s">
        <v>135</v>
      </c>
      <c r="Q164" s="92" t="s">
        <v>34</v>
      </c>
      <c r="R164" s="92" t="s">
        <v>33</v>
      </c>
      <c r="S164" s="92" t="s">
        <v>33</v>
      </c>
      <c r="T164" s="71"/>
      <c r="U164" s="92"/>
      <c r="V164" s="34"/>
      <c r="W164" s="26"/>
      <c r="X164" s="26"/>
      <c r="Y164" s="26"/>
      <c r="Z164" s="26"/>
      <c r="AA164" s="26"/>
      <c r="AB164" s="26"/>
      <c r="AC164" s="27"/>
      <c r="AD164" s="26"/>
      <c r="AE164" s="26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</row>
    <row r="165" spans="1:48" x14ac:dyDescent="0.25">
      <c r="A165" s="93">
        <f t="shared" si="8"/>
        <v>43711</v>
      </c>
      <c r="B165" s="72" t="s">
        <v>9</v>
      </c>
      <c r="C165" s="75" t="s">
        <v>34</v>
      </c>
      <c r="D165" s="93" t="s">
        <v>33</v>
      </c>
      <c r="E165" s="93" t="s">
        <v>132</v>
      </c>
      <c r="F165" s="75"/>
      <c r="G165" s="93" t="s">
        <v>94</v>
      </c>
      <c r="H165" s="93"/>
      <c r="I165" s="93" t="s">
        <v>8</v>
      </c>
      <c r="J165" s="73" t="s">
        <v>224</v>
      </c>
      <c r="K165" s="93" t="s">
        <v>168</v>
      </c>
      <c r="L165" s="127" t="s">
        <v>355</v>
      </c>
      <c r="M165" s="93" t="s">
        <v>376</v>
      </c>
      <c r="N165" s="93" t="s">
        <v>78</v>
      </c>
      <c r="O165" s="93"/>
      <c r="P165" s="93"/>
      <c r="Q165" s="93"/>
      <c r="R165" s="93" t="s">
        <v>20</v>
      </c>
      <c r="S165" s="93"/>
      <c r="T165" s="73"/>
      <c r="U165" s="93"/>
      <c r="V165" s="34"/>
      <c r="W165" s="95">
        <f>COUNTIF($A165:$M165,"*raulic*")</f>
        <v>1</v>
      </c>
      <c r="X165" s="26"/>
      <c r="Y165" s="26"/>
      <c r="Z165" s="26"/>
      <c r="AA165" s="95">
        <f>COUNTIF($A165:$M165,"*béland*")</f>
        <v>1</v>
      </c>
      <c r="AB165" s="95">
        <f t="shared" ref="AB165:AC167" si="9">COUNTIF($A165:$M165,"*jalenques*")</f>
        <v>1</v>
      </c>
      <c r="AC165" s="95">
        <f t="shared" si="9"/>
        <v>1</v>
      </c>
      <c r="AD165" s="95">
        <f>COUNTIF($A165:$M165,"*Branquart*")</f>
        <v>1</v>
      </c>
      <c r="AE165" s="95">
        <f>COUNTIF($A165:$M165,"*louvard*")</f>
        <v>1</v>
      </c>
      <c r="AF165" s="95">
        <f>COUNTIF($A165:$M165,"*langlois*")</f>
        <v>1</v>
      </c>
      <c r="AG165" s="95">
        <f>COUNTIF($A165:$M165,"*fitz*")</f>
        <v>1</v>
      </c>
      <c r="AH165" s="95">
        <f>COUNTIF($A165:$M165,"*summa*")</f>
        <v>1</v>
      </c>
      <c r="AI165" s="95">
        <f>COUNTIF($A165:$M165,"*grosset*")</f>
        <v>1</v>
      </c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</row>
    <row r="166" spans="1:48" x14ac:dyDescent="0.25">
      <c r="A166" s="93">
        <f t="shared" si="8"/>
        <v>43712</v>
      </c>
      <c r="B166" s="72" t="s">
        <v>9</v>
      </c>
      <c r="C166" s="75" t="s">
        <v>34</v>
      </c>
      <c r="D166" s="93" t="s">
        <v>55</v>
      </c>
      <c r="E166" s="93" t="s">
        <v>132</v>
      </c>
      <c r="F166" s="75"/>
      <c r="G166" s="93"/>
      <c r="H166" s="93"/>
      <c r="I166" s="93" t="s">
        <v>92</v>
      </c>
      <c r="J166" s="73" t="s">
        <v>224</v>
      </c>
      <c r="K166" s="93" t="s">
        <v>168</v>
      </c>
      <c r="L166" s="127" t="s">
        <v>355</v>
      </c>
      <c r="M166" s="93" t="s">
        <v>376</v>
      </c>
      <c r="N166" s="247" t="s">
        <v>78</v>
      </c>
      <c r="O166" s="93"/>
      <c r="P166" s="93"/>
      <c r="Q166" s="93"/>
      <c r="R166" s="93" t="s">
        <v>20</v>
      </c>
      <c r="S166" s="93"/>
      <c r="T166" s="73"/>
      <c r="U166" s="93"/>
      <c r="V166" s="34"/>
      <c r="W166" s="95">
        <f>COUNTIF($A166:$M166,"*raulic*")</f>
        <v>1</v>
      </c>
      <c r="X166" s="26"/>
      <c r="Y166" s="26"/>
      <c r="Z166" s="26"/>
      <c r="AA166" s="95">
        <f>COUNTIF($A166:$M166,"*béland*")</f>
        <v>1</v>
      </c>
      <c r="AB166" s="95">
        <f t="shared" si="9"/>
        <v>1</v>
      </c>
      <c r="AC166" s="95">
        <f t="shared" si="9"/>
        <v>1</v>
      </c>
      <c r="AD166" s="95">
        <f>COUNTIF($A166:$M166,"*Branquart*")</f>
        <v>1</v>
      </c>
      <c r="AE166" s="95">
        <f>COUNTIF($A166:$M166,"*louvard*")</f>
        <v>1</v>
      </c>
      <c r="AF166" s="95">
        <f>COUNTIF($A166:$M166,"*langlois*")</f>
        <v>1</v>
      </c>
      <c r="AG166" s="95">
        <f>COUNTIF($A166:$M166,"*fitz*")</f>
        <v>1</v>
      </c>
      <c r="AH166" s="95">
        <f>COUNTIF($A166:$M166,"*summa*")</f>
        <v>1</v>
      </c>
      <c r="AI166" s="95">
        <f>COUNTIF($A166:$M166,"*grosset*")</f>
        <v>1</v>
      </c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</row>
    <row r="167" spans="1:48" x14ac:dyDescent="0.25">
      <c r="A167" s="93">
        <f t="shared" si="8"/>
        <v>43713</v>
      </c>
      <c r="B167" s="72" t="s">
        <v>9</v>
      </c>
      <c r="C167" s="75" t="s">
        <v>34</v>
      </c>
      <c r="D167" s="93" t="s">
        <v>55</v>
      </c>
      <c r="E167" s="93" t="s">
        <v>132</v>
      </c>
      <c r="F167" s="75"/>
      <c r="G167" s="93"/>
      <c r="H167" s="93"/>
      <c r="I167" s="93" t="s">
        <v>92</v>
      </c>
      <c r="J167" s="73" t="s">
        <v>224</v>
      </c>
      <c r="K167" s="93" t="s">
        <v>168</v>
      </c>
      <c r="L167" s="127" t="s">
        <v>355</v>
      </c>
      <c r="M167" s="93" t="s">
        <v>376</v>
      </c>
      <c r="N167" s="217" t="s">
        <v>393</v>
      </c>
      <c r="O167" s="93"/>
      <c r="P167" s="93"/>
      <c r="Q167" s="93"/>
      <c r="R167" s="93" t="s">
        <v>20</v>
      </c>
      <c r="S167" s="93"/>
      <c r="T167" s="73" t="s">
        <v>298</v>
      </c>
      <c r="U167" s="93"/>
      <c r="V167" s="34"/>
      <c r="W167" s="95">
        <f>COUNTIF($A167:$M167,"*raulic*")</f>
        <v>1</v>
      </c>
      <c r="X167" s="26"/>
      <c r="Y167" s="26"/>
      <c r="Z167" s="26"/>
      <c r="AA167" s="95">
        <f>COUNTIF($A167:$M167,"*béland*")</f>
        <v>1</v>
      </c>
      <c r="AB167" s="95">
        <f t="shared" si="9"/>
        <v>1</v>
      </c>
      <c r="AC167" s="95">
        <f t="shared" si="9"/>
        <v>1</v>
      </c>
      <c r="AD167" s="95">
        <f>COUNTIF($A167:$M167,"*Branquart*")</f>
        <v>1</v>
      </c>
      <c r="AE167" s="95">
        <f>COUNTIF($A167:$M167,"*louvard*")</f>
        <v>1</v>
      </c>
      <c r="AF167" s="95">
        <f>COUNTIF($A167:$M167,"*langlois*")</f>
        <v>1</v>
      </c>
      <c r="AG167" s="95">
        <f>COUNTIF($A167:$M167,"*fitz*")</f>
        <v>1</v>
      </c>
      <c r="AH167" s="95">
        <f>COUNTIF($A167:$M167,"*summa*")</f>
        <v>1</v>
      </c>
      <c r="AI167" s="95">
        <f>COUNTIF($A167:$M167,"*grosset*")</f>
        <v>1</v>
      </c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</row>
    <row r="168" spans="1:48" x14ac:dyDescent="0.25">
      <c r="A168" s="93">
        <f t="shared" si="8"/>
        <v>43714</v>
      </c>
      <c r="B168" s="72" t="s">
        <v>9</v>
      </c>
      <c r="C168" s="75" t="s">
        <v>34</v>
      </c>
      <c r="D168" s="93" t="s">
        <v>16</v>
      </c>
      <c r="E168" s="93" t="s">
        <v>132</v>
      </c>
      <c r="F168" s="75"/>
      <c r="G168" s="93" t="s">
        <v>1</v>
      </c>
      <c r="H168" s="93"/>
      <c r="I168" s="93" t="s">
        <v>92</v>
      </c>
      <c r="J168" s="73" t="s">
        <v>229</v>
      </c>
      <c r="K168" s="93" t="s">
        <v>33</v>
      </c>
      <c r="L168" s="127" t="s">
        <v>355</v>
      </c>
      <c r="M168" s="93" t="s">
        <v>376</v>
      </c>
      <c r="N168" s="93" t="s">
        <v>78</v>
      </c>
      <c r="O168" s="93"/>
      <c r="P168" s="93"/>
      <c r="Q168" s="93"/>
      <c r="R168" s="93" t="s">
        <v>20</v>
      </c>
      <c r="S168" s="56"/>
      <c r="T168" s="151"/>
      <c r="U168" s="93"/>
      <c r="V168" s="34"/>
      <c r="W168" s="95">
        <f>COUNTIF($A168:$M168,"*raulic*")</f>
        <v>1</v>
      </c>
      <c r="X168" s="26"/>
      <c r="Y168" s="26"/>
      <c r="Z168" s="26"/>
      <c r="AA168" s="95">
        <f>COUNTIF($A168:$M168,"*béland*")</f>
        <v>1</v>
      </c>
      <c r="AB168" s="95">
        <f>COUNTIF($A168:$M168,"*jalenques*")</f>
        <v>1</v>
      </c>
      <c r="AC168" s="95">
        <f>COUNTIF($A168:$M168,"*boudreau*")</f>
        <v>1</v>
      </c>
      <c r="AD168" s="95">
        <f>COUNTIF($A168:$M168,"*Branquart*")</f>
        <v>1</v>
      </c>
      <c r="AE168" s="95">
        <f>COUNTIF($A168:$M168,"*louvard*")</f>
        <v>1</v>
      </c>
      <c r="AF168" s="27"/>
      <c r="AG168" s="95">
        <f>COUNTIF($A168:$M168,"*fitz*")</f>
        <v>1</v>
      </c>
      <c r="AH168" s="95">
        <f>COUNTIF($A168:$M168,"*summa*")</f>
        <v>1</v>
      </c>
      <c r="AI168" s="95">
        <f>COUNTIF($A168:$M168,"*grosset*")</f>
        <v>1</v>
      </c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</row>
    <row r="169" spans="1:48" x14ac:dyDescent="0.25">
      <c r="A169" s="92">
        <f t="shared" si="8"/>
        <v>43715</v>
      </c>
      <c r="B169" s="92"/>
      <c r="C169" s="92"/>
      <c r="D169" s="27"/>
      <c r="E169" s="27"/>
      <c r="F169" s="92"/>
      <c r="G169" s="92"/>
      <c r="H169" s="92"/>
      <c r="I169" s="92"/>
      <c r="J169" s="71"/>
      <c r="K169" s="92"/>
      <c r="L169" s="164"/>
      <c r="M169" s="92"/>
      <c r="N169" s="92"/>
      <c r="O169" s="92"/>
      <c r="P169" s="92" t="s">
        <v>392</v>
      </c>
      <c r="Q169" s="92"/>
      <c r="R169" s="92" t="s">
        <v>20</v>
      </c>
      <c r="S169" s="92" t="s">
        <v>20</v>
      </c>
      <c r="T169" s="71"/>
      <c r="U169" s="92"/>
      <c r="V169" s="34"/>
      <c r="W169" s="26"/>
      <c r="X169" s="26"/>
      <c r="Y169" s="26"/>
      <c r="Z169" s="26"/>
      <c r="AA169" s="26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</row>
    <row r="170" spans="1:48" x14ac:dyDescent="0.25">
      <c r="A170" s="92">
        <f t="shared" si="8"/>
        <v>43716</v>
      </c>
      <c r="B170" s="92"/>
      <c r="C170" s="92"/>
      <c r="D170" s="92"/>
      <c r="E170" s="92"/>
      <c r="F170" s="92"/>
      <c r="G170" s="92"/>
      <c r="H170" s="92"/>
      <c r="I170" s="92"/>
      <c r="J170" s="71"/>
      <c r="K170" s="92"/>
      <c r="L170" s="164"/>
      <c r="M170" s="92"/>
      <c r="N170" s="92"/>
      <c r="O170" s="92"/>
      <c r="P170" s="92" t="s">
        <v>392</v>
      </c>
      <c r="Q170" s="92"/>
      <c r="R170" s="92" t="s">
        <v>20</v>
      </c>
      <c r="S170" s="92" t="s">
        <v>20</v>
      </c>
      <c r="T170" s="71"/>
      <c r="U170" s="92"/>
      <c r="V170" s="34"/>
      <c r="W170" s="26"/>
      <c r="X170" s="26"/>
      <c r="Y170" s="26"/>
      <c r="Z170" s="26"/>
      <c r="AA170" s="26"/>
      <c r="AB170" s="27"/>
      <c r="AC170" s="27"/>
      <c r="AD170" s="27"/>
      <c r="AE170" s="27"/>
      <c r="AF170" s="27"/>
      <c r="AG170" s="27"/>
      <c r="AH170" s="27"/>
      <c r="AI170" s="27"/>
      <c r="AJ170" s="70"/>
      <c r="AK170" s="70"/>
      <c r="AL170" s="70"/>
      <c r="AM170" s="70"/>
      <c r="AN170" s="17"/>
      <c r="AO170" s="17"/>
      <c r="AP170" s="17"/>
      <c r="AQ170" s="70"/>
      <c r="AR170" s="70"/>
      <c r="AS170" s="70"/>
      <c r="AT170" s="70"/>
      <c r="AU170" s="70"/>
      <c r="AV170" s="70"/>
    </row>
    <row r="171" spans="1:48" x14ac:dyDescent="0.25">
      <c r="A171" s="93">
        <f t="shared" si="8"/>
        <v>43717</v>
      </c>
      <c r="B171" s="72" t="s">
        <v>9</v>
      </c>
      <c r="C171" s="75" t="s">
        <v>34</v>
      </c>
      <c r="D171" s="93" t="s">
        <v>88</v>
      </c>
      <c r="E171" s="75" t="s">
        <v>132</v>
      </c>
      <c r="F171" s="75" t="s">
        <v>40</v>
      </c>
      <c r="G171" s="17"/>
      <c r="H171" s="93"/>
      <c r="I171" s="93" t="s">
        <v>93</v>
      </c>
      <c r="J171" s="73" t="s">
        <v>20</v>
      </c>
      <c r="K171" s="93" t="s">
        <v>224</v>
      </c>
      <c r="L171" s="127" t="s">
        <v>356</v>
      </c>
      <c r="M171" s="93" t="s">
        <v>384</v>
      </c>
      <c r="N171" s="247" t="s">
        <v>135</v>
      </c>
      <c r="O171" s="93"/>
      <c r="P171" s="93"/>
      <c r="Q171" s="93"/>
      <c r="R171" s="93" t="s">
        <v>10</v>
      </c>
      <c r="S171" s="93"/>
      <c r="T171" s="73" t="s">
        <v>121</v>
      </c>
      <c r="U171" s="93" t="s">
        <v>112</v>
      </c>
      <c r="V171" s="34"/>
      <c r="W171" s="150">
        <f>COUNTIF($A171:$M171,"*raulic*")</f>
        <v>1</v>
      </c>
      <c r="X171" s="26"/>
      <c r="Y171" s="26"/>
      <c r="Z171" s="26"/>
      <c r="AA171" s="95">
        <f>COUNTIF($A171:$M171,"*béland*")</f>
        <v>1</v>
      </c>
      <c r="AB171" s="95">
        <f>COUNTIF($A171:$M171,"*jalenques*")</f>
        <v>1</v>
      </c>
      <c r="AC171" s="95">
        <f>COUNTIF($A171:$M171,"*boudreau*")</f>
        <v>1</v>
      </c>
      <c r="AD171" s="95">
        <f>COUNTIF($A171:$M171,"*Branquart*")</f>
        <v>1</v>
      </c>
      <c r="AE171" s="95">
        <f>COUNTIF($A171:$M171,"*louvard*")</f>
        <v>1</v>
      </c>
      <c r="AF171" s="95">
        <f>COUNTIF($A171:$M171,"*langlois*")</f>
        <v>1</v>
      </c>
      <c r="AG171" s="95">
        <f>COUNTIF($A171:$M171,"*fitz*")</f>
        <v>1</v>
      </c>
      <c r="AH171" s="95">
        <f>COUNTIF($A171:$M171,"*summa*")</f>
        <v>1</v>
      </c>
      <c r="AI171" s="95">
        <f>COUNTIF($A171:$M171,"*grosset*")</f>
        <v>1</v>
      </c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</row>
    <row r="172" spans="1:48" x14ac:dyDescent="0.25">
      <c r="A172" s="93">
        <f t="shared" si="8"/>
        <v>43718</v>
      </c>
      <c r="B172" s="72" t="s">
        <v>9</v>
      </c>
      <c r="C172" s="75" t="s">
        <v>34</v>
      </c>
      <c r="D172" s="93" t="s">
        <v>10</v>
      </c>
      <c r="E172" s="75" t="s">
        <v>132</v>
      </c>
      <c r="F172" s="75" t="s">
        <v>40</v>
      </c>
      <c r="G172" s="93" t="s">
        <v>146</v>
      </c>
      <c r="H172" s="93"/>
      <c r="I172" s="126" t="s">
        <v>8</v>
      </c>
      <c r="J172" s="73" t="s">
        <v>20</v>
      </c>
      <c r="K172" s="93" t="s">
        <v>224</v>
      </c>
      <c r="L172" s="127" t="s">
        <v>356</v>
      </c>
      <c r="M172" s="93" t="s">
        <v>384</v>
      </c>
      <c r="N172" s="96" t="s">
        <v>78</v>
      </c>
      <c r="O172" s="93"/>
      <c r="P172" s="93"/>
      <c r="Q172" s="93"/>
      <c r="R172" s="93" t="s">
        <v>10</v>
      </c>
      <c r="S172" s="93"/>
      <c r="T172" s="73"/>
      <c r="U172" s="93" t="s">
        <v>112</v>
      </c>
      <c r="V172" s="34"/>
      <c r="W172" s="95">
        <f>COUNTIF($A172:$M172,"*raulic*")</f>
        <v>1</v>
      </c>
      <c r="X172" s="26"/>
      <c r="Y172" s="26"/>
      <c r="Z172" s="26"/>
      <c r="AA172" s="95">
        <f>COUNTIF($A172:$M172,"*béland*")</f>
        <v>1</v>
      </c>
      <c r="AB172" s="95">
        <f>COUNTIF($A172:$M172,"*jalenques*")</f>
        <v>1</v>
      </c>
      <c r="AC172" s="95">
        <f>COUNTIF($A172:$M172,"*jalenques*")</f>
        <v>1</v>
      </c>
      <c r="AD172" s="95">
        <f>COUNTIF($A172:$M172,"*Branquart*")</f>
        <v>1</v>
      </c>
      <c r="AE172" s="95">
        <f>COUNTIF($A172:$M172,"*louvard*")</f>
        <v>1</v>
      </c>
      <c r="AF172" s="95">
        <f>COUNTIF($A172:$M172,"*langlois*")</f>
        <v>1</v>
      </c>
      <c r="AG172" s="95">
        <f>COUNTIF($A172:$M172,"*fitz*")</f>
        <v>1</v>
      </c>
      <c r="AH172" s="95">
        <f>COUNTIF($A172:$M172,"*summa*")</f>
        <v>1</v>
      </c>
      <c r="AI172" s="95">
        <f>COUNTIF($A172:$M172,"*grosset*")</f>
        <v>1</v>
      </c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</row>
    <row r="173" spans="1:48" x14ac:dyDescent="0.25">
      <c r="A173" s="93">
        <f t="shared" si="8"/>
        <v>43719</v>
      </c>
      <c r="B173" s="72" t="s">
        <v>9</v>
      </c>
      <c r="C173" s="75" t="s">
        <v>34</v>
      </c>
      <c r="D173" s="93" t="s">
        <v>88</v>
      </c>
      <c r="E173" s="75" t="s">
        <v>132</v>
      </c>
      <c r="F173" s="75" t="s">
        <v>40</v>
      </c>
      <c r="G173" s="93"/>
      <c r="H173" s="93"/>
      <c r="I173" s="93" t="s">
        <v>93</v>
      </c>
      <c r="J173" s="73" t="s">
        <v>20</v>
      </c>
      <c r="K173" s="93" t="s">
        <v>224</v>
      </c>
      <c r="L173" s="127" t="s">
        <v>356</v>
      </c>
      <c r="M173" s="93" t="s">
        <v>384</v>
      </c>
      <c r="N173" s="93" t="s">
        <v>135</v>
      </c>
      <c r="O173" s="93"/>
      <c r="P173" s="93"/>
      <c r="Q173" s="93"/>
      <c r="R173" s="93" t="s">
        <v>10</v>
      </c>
      <c r="S173" s="93"/>
      <c r="T173" s="73"/>
      <c r="U173" s="93" t="s">
        <v>112</v>
      </c>
      <c r="V173" s="34"/>
      <c r="W173" s="95">
        <f>COUNTIF($A173:$M173,"*raulic*")</f>
        <v>1</v>
      </c>
      <c r="X173" s="26"/>
      <c r="Y173" s="26"/>
      <c r="Z173" s="26"/>
      <c r="AA173" s="95">
        <f>COUNTIF($A173:$M173,"*béland*")</f>
        <v>1</v>
      </c>
      <c r="AB173" s="95">
        <f>COUNTIF($A173:$M173,"*jalenques*")</f>
        <v>1</v>
      </c>
      <c r="AC173" s="95">
        <f>COUNTIF($A173:$M173,"*jalenques*")</f>
        <v>1</v>
      </c>
      <c r="AD173" s="95">
        <f>COUNTIF($A173:$M173,"*Branquart*")</f>
        <v>1</v>
      </c>
      <c r="AE173" s="95">
        <f>COUNTIF($A173:$M173,"*louvard*")</f>
        <v>1</v>
      </c>
      <c r="AF173" s="95">
        <f>COUNTIF($A173:$M173,"*langlois*")</f>
        <v>1</v>
      </c>
      <c r="AG173" s="95">
        <f>COUNTIF($A173:$M173,"*fitz*")</f>
        <v>1</v>
      </c>
      <c r="AH173" s="95">
        <f>COUNTIF($A173:$M173,"*summa*")</f>
        <v>1</v>
      </c>
      <c r="AI173" s="95">
        <f>COUNTIF($A173:$M173,"*grosset*")</f>
        <v>1</v>
      </c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</row>
    <row r="174" spans="1:48" x14ac:dyDescent="0.25">
      <c r="A174" s="93">
        <f t="shared" si="8"/>
        <v>43720</v>
      </c>
      <c r="B174" s="72" t="s">
        <v>9</v>
      </c>
      <c r="C174" s="75" t="s">
        <v>34</v>
      </c>
      <c r="D174" s="93" t="s">
        <v>88</v>
      </c>
      <c r="E174" s="75" t="s">
        <v>132</v>
      </c>
      <c r="F174" s="75" t="s">
        <v>8</v>
      </c>
      <c r="G174" s="93"/>
      <c r="H174" s="93"/>
      <c r="I174" s="93" t="s">
        <v>93</v>
      </c>
      <c r="J174" s="73" t="s">
        <v>20</v>
      </c>
      <c r="K174" s="93" t="s">
        <v>230</v>
      </c>
      <c r="L174" s="127" t="s">
        <v>356</v>
      </c>
      <c r="M174" s="93" t="s">
        <v>384</v>
      </c>
      <c r="N174" s="96" t="s">
        <v>78</v>
      </c>
      <c r="O174" s="93"/>
      <c r="P174" s="93"/>
      <c r="Q174" s="93"/>
      <c r="R174" s="93" t="s">
        <v>10</v>
      </c>
      <c r="S174" s="93"/>
      <c r="T174" s="73"/>
      <c r="U174" s="93"/>
      <c r="V174" s="34"/>
      <c r="W174" s="95">
        <f>COUNTIF($A174:$M174,"*raulic*")</f>
        <v>1</v>
      </c>
      <c r="X174" s="26"/>
      <c r="Y174" s="26"/>
      <c r="Z174" s="26"/>
      <c r="AA174" s="95">
        <f>COUNTIF($A174:$M174,"*béland*")</f>
        <v>1</v>
      </c>
      <c r="AB174" s="160">
        <f>COUNTIF($A174:$M174,"*jalenques*")</f>
        <v>1</v>
      </c>
      <c r="AC174" s="95">
        <f>COUNTIF($A174:$M174,"*jalenques*")</f>
        <v>1</v>
      </c>
      <c r="AD174" s="95">
        <f>COUNTIF($A174:$M174,"*Branquart*")</f>
        <v>1</v>
      </c>
      <c r="AE174" s="95">
        <f>COUNTIF($A174:$M174,"*louvard*")</f>
        <v>1</v>
      </c>
      <c r="AF174" s="95">
        <f>COUNTIF($A174:$M174,"*langlois*")</f>
        <v>1</v>
      </c>
      <c r="AG174" s="95">
        <f>COUNTIF($A174:$M174,"*fitz*")</f>
        <v>1</v>
      </c>
      <c r="AH174" s="95">
        <f>COUNTIF($A174:$M174,"*summa*")</f>
        <v>1</v>
      </c>
      <c r="AI174" s="95">
        <f>COUNTIF($A174:$M174,"*grosset*")</f>
        <v>1</v>
      </c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</row>
    <row r="175" spans="1:48" x14ac:dyDescent="0.25">
      <c r="A175" s="93">
        <f t="shared" si="8"/>
        <v>43721</v>
      </c>
      <c r="B175" s="72" t="s">
        <v>9</v>
      </c>
      <c r="C175" s="75" t="s">
        <v>318</v>
      </c>
      <c r="D175" s="93" t="s">
        <v>16</v>
      </c>
      <c r="E175" s="75" t="s">
        <v>319</v>
      </c>
      <c r="F175" s="75" t="s">
        <v>40</v>
      </c>
      <c r="G175" s="93" t="s">
        <v>33</v>
      </c>
      <c r="H175" s="93"/>
      <c r="I175" s="93" t="s">
        <v>93</v>
      </c>
      <c r="J175" s="73" t="s">
        <v>20</v>
      </c>
      <c r="K175" s="93" t="s">
        <v>224</v>
      </c>
      <c r="L175" s="127" t="s">
        <v>356</v>
      </c>
      <c r="M175" s="93" t="s">
        <v>384</v>
      </c>
      <c r="N175" s="93" t="s">
        <v>224</v>
      </c>
      <c r="O175" s="93"/>
      <c r="P175" s="93"/>
      <c r="Q175" s="93"/>
      <c r="R175" s="93" t="s">
        <v>10</v>
      </c>
      <c r="S175" s="56"/>
      <c r="T175" s="151"/>
      <c r="U175" s="93" t="s">
        <v>317</v>
      </c>
      <c r="V175" s="34"/>
      <c r="W175" s="95">
        <f>COUNTIF($A175:$M175,"*raulic*")</f>
        <v>2</v>
      </c>
      <c r="X175" s="26"/>
      <c r="Y175" s="26"/>
      <c r="Z175" s="26"/>
      <c r="AA175" s="95">
        <f>COUNTIF($A175:$M175,"*béland*")</f>
        <v>1</v>
      </c>
      <c r="AB175" s="95">
        <f>COUNTIF($A175:$M175,"*jalenques*")</f>
        <v>1</v>
      </c>
      <c r="AC175" s="95">
        <f>COUNTIF($A175:$M175,"*boudreau*")</f>
        <v>1</v>
      </c>
      <c r="AD175" s="95">
        <f>COUNTIF($A175:$M175,"*Branquart*")</f>
        <v>1</v>
      </c>
      <c r="AE175" s="95">
        <f>COUNTIF($A175:$M175,"*louvard*")</f>
        <v>1</v>
      </c>
      <c r="AF175" s="27"/>
      <c r="AG175" s="95">
        <f>COUNTIF($A175:$M175,"*fitz*")</f>
        <v>1</v>
      </c>
      <c r="AH175" s="95">
        <f>COUNTIF($A175:$M175,"*summa*")</f>
        <v>1</v>
      </c>
      <c r="AI175" s="95">
        <f>COUNTIF($A175:$M175,"*grosset*")</f>
        <v>1</v>
      </c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</row>
    <row r="176" spans="1:48" x14ac:dyDescent="0.25">
      <c r="A176" s="92">
        <f t="shared" si="8"/>
        <v>43722</v>
      </c>
      <c r="B176" s="92"/>
      <c r="C176" s="92"/>
      <c r="D176" s="27"/>
      <c r="E176" s="27"/>
      <c r="F176" s="27"/>
      <c r="G176" s="27"/>
      <c r="H176" s="92"/>
      <c r="I176" s="92"/>
      <c r="J176" s="71"/>
      <c r="K176" s="92"/>
      <c r="L176" s="164"/>
      <c r="M176" s="92"/>
      <c r="N176" s="92"/>
      <c r="O176" s="92"/>
      <c r="P176" s="92" t="s">
        <v>224</v>
      </c>
      <c r="Q176" s="92" t="s">
        <v>1</v>
      </c>
      <c r="R176" s="92" t="s">
        <v>10</v>
      </c>
      <c r="S176" s="92" t="s">
        <v>20</v>
      </c>
      <c r="T176" s="71"/>
      <c r="U176" s="92"/>
      <c r="V176" s="34"/>
      <c r="W176" s="26"/>
      <c r="X176" s="26"/>
      <c r="Y176" s="26"/>
      <c r="Z176" s="26"/>
      <c r="AA176" s="26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</row>
    <row r="177" spans="1:48" x14ac:dyDescent="0.25">
      <c r="A177" s="92">
        <f t="shared" si="8"/>
        <v>43723</v>
      </c>
      <c r="B177" s="92"/>
      <c r="C177" s="92"/>
      <c r="D177" s="92"/>
      <c r="E177" s="92"/>
      <c r="F177" s="92"/>
      <c r="G177" s="92"/>
      <c r="H177" s="92"/>
      <c r="I177" s="92"/>
      <c r="J177" s="71"/>
      <c r="K177" s="92"/>
      <c r="L177" s="164"/>
      <c r="M177" s="92"/>
      <c r="N177" s="92"/>
      <c r="O177" s="92"/>
      <c r="P177" s="92" t="s">
        <v>224</v>
      </c>
      <c r="Q177" s="92" t="s">
        <v>1</v>
      </c>
      <c r="R177" s="92" t="s">
        <v>10</v>
      </c>
      <c r="S177" s="92" t="s">
        <v>20</v>
      </c>
      <c r="T177" s="71"/>
      <c r="U177" s="92"/>
      <c r="V177" s="34"/>
      <c r="W177" s="26"/>
      <c r="X177" s="26"/>
      <c r="Y177" s="26"/>
      <c r="Z177" s="26"/>
      <c r="AA177" s="26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</row>
    <row r="178" spans="1:48" x14ac:dyDescent="0.25">
      <c r="A178" s="93">
        <f>A177+1</f>
        <v>43724</v>
      </c>
      <c r="B178" s="93" t="s">
        <v>33</v>
      </c>
      <c r="C178" s="93" t="s">
        <v>78</v>
      </c>
      <c r="D178" s="93" t="s">
        <v>37</v>
      </c>
      <c r="E178" s="93" t="s">
        <v>226</v>
      </c>
      <c r="F178" s="93" t="s">
        <v>1</v>
      </c>
      <c r="G178" s="93"/>
      <c r="H178" s="93"/>
      <c r="I178" s="93" t="s">
        <v>312</v>
      </c>
      <c r="J178" s="244" t="s">
        <v>40</v>
      </c>
      <c r="K178" s="93" t="s">
        <v>179</v>
      </c>
      <c r="L178" s="127" t="s">
        <v>356</v>
      </c>
      <c r="M178" s="93" t="s">
        <v>384</v>
      </c>
      <c r="N178" s="93" t="s">
        <v>78</v>
      </c>
      <c r="O178" s="93"/>
      <c r="P178" s="93"/>
      <c r="Q178" s="93"/>
      <c r="R178" s="93" t="s">
        <v>59</v>
      </c>
      <c r="S178" s="93"/>
      <c r="T178" s="73"/>
      <c r="U178" s="93"/>
      <c r="V178" s="34"/>
      <c r="W178" s="95">
        <f>COUNTIF($A178:$M178,"*raulic*")</f>
        <v>1</v>
      </c>
      <c r="X178" s="26"/>
      <c r="Y178" s="26"/>
      <c r="Z178" s="26"/>
      <c r="AA178" s="95">
        <f>COUNTIF($A178:$M178,"*béland*")</f>
        <v>1</v>
      </c>
      <c r="AB178" s="95">
        <f>COUNTIF($A178:$M178,"*jalenques*")</f>
        <v>1</v>
      </c>
      <c r="AC178" s="95">
        <f>COUNTIF($A178:$M178,"*boudreau*")</f>
        <v>1</v>
      </c>
      <c r="AD178" s="95">
        <f>COUNTIF($A178:$M178,"*Branquart*")</f>
        <v>1</v>
      </c>
      <c r="AE178" s="95">
        <f>COUNTIF($A178:$M178,"*louvard*")</f>
        <v>1</v>
      </c>
      <c r="AF178" s="95">
        <f>COUNTIF($A178:$M178,"*langlois*")</f>
        <v>1</v>
      </c>
      <c r="AG178" s="95">
        <f>COUNTIF($A178:$M178,"*fitz*")</f>
        <v>1</v>
      </c>
      <c r="AH178" s="95">
        <f>COUNTIF($A178:$M178,"*summa*")</f>
        <v>1</v>
      </c>
      <c r="AI178" s="95">
        <f>COUNTIF($A178:$M178,"*grosset*")</f>
        <v>1</v>
      </c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</row>
    <row r="179" spans="1:48" x14ac:dyDescent="0.25">
      <c r="A179" s="93">
        <f t="shared" si="8"/>
        <v>43725</v>
      </c>
      <c r="B179" s="72" t="s">
        <v>33</v>
      </c>
      <c r="C179" s="75" t="s">
        <v>8</v>
      </c>
      <c r="D179" s="93" t="s">
        <v>10</v>
      </c>
      <c r="E179" s="93" t="s">
        <v>226</v>
      </c>
      <c r="F179" s="75" t="s">
        <v>1</v>
      </c>
      <c r="G179" s="93" t="s">
        <v>101</v>
      </c>
      <c r="H179" s="93"/>
      <c r="I179" s="93" t="s">
        <v>312</v>
      </c>
      <c r="J179" s="244" t="s">
        <v>40</v>
      </c>
      <c r="K179" s="93" t="s">
        <v>180</v>
      </c>
      <c r="L179" s="127" t="s">
        <v>356</v>
      </c>
      <c r="M179" s="93" t="s">
        <v>384</v>
      </c>
      <c r="N179" s="93" t="s">
        <v>78</v>
      </c>
      <c r="O179" s="93"/>
      <c r="P179" s="93"/>
      <c r="Q179" s="93"/>
      <c r="R179" s="93" t="s">
        <v>59</v>
      </c>
      <c r="S179" s="93"/>
      <c r="T179" s="73"/>
      <c r="U179" s="93"/>
      <c r="V179" s="34"/>
      <c r="W179" s="95">
        <f>COUNTIF($A179:$M179,"*raulic*")</f>
        <v>1</v>
      </c>
      <c r="X179" s="26"/>
      <c r="Y179" s="26"/>
      <c r="Z179" s="26"/>
      <c r="AA179" s="95">
        <f>COUNTIF($A179:$M179,"*béland*")</f>
        <v>1</v>
      </c>
      <c r="AB179" s="95">
        <f>COUNTIF($A179:$M179,"*jalenques*")</f>
        <v>1</v>
      </c>
      <c r="AC179" s="95">
        <f>COUNTIF($A179:$M179,"*jalenques*")</f>
        <v>1</v>
      </c>
      <c r="AD179" s="95">
        <f>COUNTIF($A179:$M179,"*Branquart*")</f>
        <v>1</v>
      </c>
      <c r="AE179" s="95">
        <f>COUNTIF($A179:$M179,"*louvard*")</f>
        <v>1</v>
      </c>
      <c r="AF179" s="95">
        <f>COUNTIF($A179:$M179,"*langlois*")</f>
        <v>1</v>
      </c>
      <c r="AG179" s="95">
        <f>COUNTIF($A179:$M179,"*fitz*")</f>
        <v>1</v>
      </c>
      <c r="AH179" s="95">
        <f>COUNTIF($A179:$M179,"*summa*")</f>
        <v>1</v>
      </c>
      <c r="AI179" s="95">
        <f>COUNTIF($A179:$M179,"*grosset*")</f>
        <v>2</v>
      </c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</row>
    <row r="180" spans="1:48" x14ac:dyDescent="0.25">
      <c r="A180" s="93">
        <f t="shared" si="8"/>
        <v>43726</v>
      </c>
      <c r="B180" s="72" t="s">
        <v>33</v>
      </c>
      <c r="C180" s="75" t="s">
        <v>78</v>
      </c>
      <c r="D180" s="93" t="s">
        <v>37</v>
      </c>
      <c r="E180" s="93" t="s">
        <v>226</v>
      </c>
      <c r="F180" s="75" t="s">
        <v>1</v>
      </c>
      <c r="G180" s="93"/>
      <c r="H180" s="93"/>
      <c r="I180" s="93" t="s">
        <v>312</v>
      </c>
      <c r="J180" s="244" t="s">
        <v>40</v>
      </c>
      <c r="K180" s="93" t="s">
        <v>179</v>
      </c>
      <c r="L180" s="127" t="s">
        <v>356</v>
      </c>
      <c r="M180" s="93" t="s">
        <v>384</v>
      </c>
      <c r="N180" s="93" t="s">
        <v>224</v>
      </c>
      <c r="O180" s="93"/>
      <c r="P180" s="93"/>
      <c r="Q180" s="93"/>
      <c r="R180" s="93" t="s">
        <v>59</v>
      </c>
      <c r="S180" s="93"/>
      <c r="T180" s="73"/>
      <c r="U180" s="93"/>
      <c r="V180" s="34"/>
      <c r="W180" s="95">
        <f>COUNTIF($A180:$M180,"*raulic*")</f>
        <v>1</v>
      </c>
      <c r="X180" s="26"/>
      <c r="Y180" s="26"/>
      <c r="Z180" s="26"/>
      <c r="AA180" s="95">
        <f>COUNTIF($A180:$M180,"*béland*")</f>
        <v>1</v>
      </c>
      <c r="AB180" s="95">
        <f>COUNTIF($A180:$M180,"*jalenques*")</f>
        <v>1</v>
      </c>
      <c r="AC180" s="95">
        <f>COUNTIF($A180:$M180,"*jalenques*")</f>
        <v>1</v>
      </c>
      <c r="AD180" s="95">
        <f>COUNTIF($A180:$M180,"*Branquart*")</f>
        <v>1</v>
      </c>
      <c r="AE180" s="95">
        <f>COUNTIF($A180:$M180,"*louvard*")</f>
        <v>1</v>
      </c>
      <c r="AF180" s="95">
        <f>COUNTIF($A180:$M180,"*langlois*")</f>
        <v>1</v>
      </c>
      <c r="AG180" s="95">
        <f>COUNTIF($A180:$M180,"*fitz*")</f>
        <v>1</v>
      </c>
      <c r="AH180" s="95">
        <f>COUNTIF($A180:$M180,"*summa*")</f>
        <v>1</v>
      </c>
      <c r="AI180" s="95">
        <f>COUNTIF($A180:$M180,"*grosset*")</f>
        <v>1</v>
      </c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</row>
    <row r="181" spans="1:48" x14ac:dyDescent="0.25">
      <c r="A181" s="93">
        <f t="shared" si="8"/>
        <v>43727</v>
      </c>
      <c r="B181" s="72" t="s">
        <v>33</v>
      </c>
      <c r="C181" s="75" t="s">
        <v>78</v>
      </c>
      <c r="D181" s="93" t="s">
        <v>37</v>
      </c>
      <c r="E181" s="93" t="s">
        <v>226</v>
      </c>
      <c r="F181" s="75" t="s">
        <v>8</v>
      </c>
      <c r="G181" s="93"/>
      <c r="H181" s="93"/>
      <c r="I181" s="93" t="s">
        <v>312</v>
      </c>
      <c r="J181" s="244" t="s">
        <v>40</v>
      </c>
      <c r="K181" s="93" t="s">
        <v>181</v>
      </c>
      <c r="L181" s="127" t="s">
        <v>356</v>
      </c>
      <c r="M181" s="93" t="s">
        <v>384</v>
      </c>
      <c r="N181" s="132" t="s">
        <v>135</v>
      </c>
      <c r="O181" s="93"/>
      <c r="P181" s="93"/>
      <c r="Q181" s="93"/>
      <c r="R181" s="93" t="s">
        <v>59</v>
      </c>
      <c r="S181" s="93"/>
      <c r="T181" s="73"/>
      <c r="U181" s="93"/>
      <c r="V181" s="34"/>
      <c r="W181" s="95">
        <f>COUNTIF($A181:$M181,"*raulic*")</f>
        <v>1</v>
      </c>
      <c r="X181" s="26"/>
      <c r="Y181" s="26"/>
      <c r="Z181" s="26"/>
      <c r="AA181" s="95">
        <f>COUNTIF($A181:$M181,"*béland*")</f>
        <v>1</v>
      </c>
      <c r="AB181" s="95">
        <f>COUNTIF($A181:$M181,"*jalenques*")</f>
        <v>1</v>
      </c>
      <c r="AC181" s="95">
        <f>COUNTIF($A181:$M181,"*jalenques*")</f>
        <v>1</v>
      </c>
      <c r="AD181" s="95">
        <f>COUNTIF($A181:$M181,"*Branquart*")</f>
        <v>1</v>
      </c>
      <c r="AE181" s="95">
        <f>COUNTIF($A181:$M181,"*louvard*")</f>
        <v>1</v>
      </c>
      <c r="AF181" s="95">
        <f>COUNTIF($A181:$M181,"*langlois*")</f>
        <v>1</v>
      </c>
      <c r="AG181" s="95">
        <f>COUNTIF($A181:$M181,"*fitz*")</f>
        <v>1</v>
      </c>
      <c r="AH181" s="95">
        <f>COUNTIF($A181:$M181,"*summa*")</f>
        <v>1</v>
      </c>
      <c r="AI181" s="95">
        <f>COUNTIF($A181:$M181,"*grosset*")</f>
        <v>1</v>
      </c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</row>
    <row r="182" spans="1:48" x14ac:dyDescent="0.25">
      <c r="A182" s="93">
        <f t="shared" si="8"/>
        <v>43728</v>
      </c>
      <c r="B182" s="72" t="s">
        <v>33</v>
      </c>
      <c r="C182" s="75" t="s">
        <v>78</v>
      </c>
      <c r="D182" s="93" t="s">
        <v>16</v>
      </c>
      <c r="E182" s="93" t="s">
        <v>226</v>
      </c>
      <c r="F182" s="130" t="s">
        <v>1</v>
      </c>
      <c r="G182" s="93" t="s">
        <v>311</v>
      </c>
      <c r="H182" s="93"/>
      <c r="I182" s="93" t="s">
        <v>8</v>
      </c>
      <c r="J182" s="244" t="s">
        <v>40</v>
      </c>
      <c r="K182" s="93" t="s">
        <v>9</v>
      </c>
      <c r="L182" s="127" t="s">
        <v>356</v>
      </c>
      <c r="M182" s="93" t="s">
        <v>384</v>
      </c>
      <c r="N182" s="132" t="s">
        <v>224</v>
      </c>
      <c r="O182" s="93"/>
      <c r="P182" s="93"/>
      <c r="Q182" s="93"/>
      <c r="R182" s="93" t="s">
        <v>59</v>
      </c>
      <c r="S182" s="56"/>
      <c r="T182" s="151"/>
      <c r="U182" s="93"/>
      <c r="V182" s="34"/>
      <c r="W182" s="95">
        <f>COUNTIF($A182:$M182,"*raulic*")</f>
        <v>1</v>
      </c>
      <c r="X182" s="26"/>
      <c r="Y182" s="26"/>
      <c r="Z182" s="26"/>
      <c r="AA182" s="95">
        <f>COUNTIF($A182:$M182,"*béland*")</f>
        <v>1</v>
      </c>
      <c r="AB182" s="95">
        <f>COUNTIF($A182:$M182,"*jalenques*")</f>
        <v>1</v>
      </c>
      <c r="AC182" s="95">
        <f>COUNTIF($A182:$M182,"*boudreau*")</f>
        <v>1</v>
      </c>
      <c r="AD182" s="95">
        <f>COUNTIF($A182:$M182,"*Branquart*")</f>
        <v>1</v>
      </c>
      <c r="AE182" s="95">
        <f>COUNTIF($A182:$M182,"*louvard*")</f>
        <v>1</v>
      </c>
      <c r="AF182" s="27"/>
      <c r="AG182" s="95">
        <f>COUNTIF($A182:$M182,"*fitz*")</f>
        <v>1</v>
      </c>
      <c r="AH182" s="95">
        <f>COUNTIF($A182:$M182,"*summa*")</f>
        <v>1</v>
      </c>
      <c r="AI182" s="95">
        <f>COUNTIF($A182:$M182,"*grosset*")</f>
        <v>1</v>
      </c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</row>
    <row r="183" spans="1:48" x14ac:dyDescent="0.25">
      <c r="A183" s="92">
        <f t="shared" si="8"/>
        <v>43729</v>
      </c>
      <c r="B183" s="92"/>
      <c r="C183" s="92"/>
      <c r="D183" s="92"/>
      <c r="E183" s="92"/>
      <c r="F183" s="92"/>
      <c r="G183" s="92"/>
      <c r="H183" s="92"/>
      <c r="I183" s="92"/>
      <c r="J183" s="71"/>
      <c r="K183" s="92"/>
      <c r="L183" s="164"/>
      <c r="M183" s="92"/>
      <c r="N183" s="92"/>
      <c r="O183" s="132"/>
      <c r="P183" s="246" t="s">
        <v>390</v>
      </c>
      <c r="Q183" s="246"/>
      <c r="R183" s="92" t="s">
        <v>59</v>
      </c>
      <c r="S183" s="99" t="s">
        <v>33</v>
      </c>
      <c r="T183" s="71"/>
      <c r="U183" s="92"/>
      <c r="V183" s="34"/>
      <c r="W183" s="26"/>
      <c r="X183" s="26"/>
      <c r="Y183" s="26"/>
      <c r="Z183" s="26"/>
      <c r="AA183" s="26"/>
      <c r="AB183" s="27"/>
      <c r="AC183" s="27"/>
      <c r="AD183" s="27"/>
      <c r="AE183" s="27"/>
      <c r="AF183" s="27"/>
      <c r="AG183" s="27"/>
      <c r="AH183" s="27"/>
      <c r="AI183" s="27"/>
      <c r="AJ183" s="70"/>
      <c r="AK183" s="70"/>
      <c r="AL183" s="70"/>
      <c r="AM183" s="70"/>
      <c r="AN183" s="17"/>
      <c r="AO183" s="17"/>
      <c r="AP183" s="17"/>
      <c r="AQ183" s="70"/>
      <c r="AR183" s="70"/>
      <c r="AS183" s="70"/>
      <c r="AT183" s="70"/>
      <c r="AU183" s="70"/>
      <c r="AV183" s="70"/>
    </row>
    <row r="184" spans="1:48" x14ac:dyDescent="0.25">
      <c r="A184" s="92">
        <f t="shared" si="8"/>
        <v>43730</v>
      </c>
      <c r="B184" s="92"/>
      <c r="C184" s="92"/>
      <c r="D184" s="92"/>
      <c r="E184" s="92"/>
      <c r="F184" s="92"/>
      <c r="G184" s="92"/>
      <c r="H184" s="92"/>
      <c r="I184" s="92"/>
      <c r="J184" s="71"/>
      <c r="K184" s="92"/>
      <c r="L184" s="164"/>
      <c r="M184" s="92"/>
      <c r="N184" s="92"/>
      <c r="O184" s="246"/>
      <c r="P184" s="246" t="s">
        <v>391</v>
      </c>
      <c r="Q184" s="246"/>
      <c r="R184" s="92" t="s">
        <v>59</v>
      </c>
      <c r="S184" s="99" t="s">
        <v>33</v>
      </c>
      <c r="T184" s="71"/>
      <c r="U184" s="92"/>
      <c r="V184" s="34"/>
      <c r="W184" s="26"/>
      <c r="X184" s="26"/>
      <c r="Y184" s="26"/>
      <c r="Z184" s="26"/>
      <c r="AA184" s="26"/>
      <c r="AB184" s="27"/>
      <c r="AC184" s="27"/>
      <c r="AD184" s="27"/>
      <c r="AE184" s="27"/>
      <c r="AF184" s="27"/>
      <c r="AG184" s="27"/>
      <c r="AH184" s="27"/>
      <c r="AI184" s="27"/>
      <c r="AJ184" s="70"/>
      <c r="AK184" s="70"/>
      <c r="AL184" s="70"/>
      <c r="AM184" s="70"/>
      <c r="AN184" s="17"/>
      <c r="AO184" s="17"/>
      <c r="AP184" s="17"/>
      <c r="AQ184" s="70"/>
      <c r="AR184" s="70"/>
      <c r="AS184" s="70"/>
      <c r="AT184" s="70"/>
      <c r="AU184" s="70"/>
      <c r="AV184" s="70"/>
    </row>
    <row r="185" spans="1:48" x14ac:dyDescent="0.25">
      <c r="A185" s="93">
        <f t="shared" si="8"/>
        <v>43731</v>
      </c>
      <c r="B185" s="72" t="s">
        <v>9</v>
      </c>
      <c r="C185" s="75" t="s">
        <v>78</v>
      </c>
      <c r="D185" s="93" t="s">
        <v>38</v>
      </c>
      <c r="E185" s="93" t="s">
        <v>226</v>
      </c>
      <c r="F185" s="75" t="s">
        <v>40</v>
      </c>
      <c r="G185" s="93"/>
      <c r="H185" s="93"/>
      <c r="I185" s="93" t="s">
        <v>34</v>
      </c>
      <c r="J185" s="73" t="s">
        <v>1</v>
      </c>
      <c r="K185" s="93" t="s">
        <v>20</v>
      </c>
      <c r="L185" s="127" t="s">
        <v>255</v>
      </c>
      <c r="M185" s="93" t="s">
        <v>345</v>
      </c>
      <c r="N185" s="93" t="s">
        <v>224</v>
      </c>
      <c r="O185" s="93"/>
      <c r="P185" s="93"/>
      <c r="Q185" s="93"/>
      <c r="R185" s="93" t="s">
        <v>33</v>
      </c>
      <c r="S185" s="93"/>
      <c r="T185" s="73"/>
      <c r="U185" s="93"/>
      <c r="V185" s="34"/>
      <c r="W185" s="95">
        <f>COUNTIF($A185:$M185,"*raulic*")</f>
        <v>1</v>
      </c>
      <c r="X185" s="26"/>
      <c r="Y185" s="26"/>
      <c r="Z185" s="26"/>
      <c r="AA185" s="95">
        <f>COUNTIF($A185:$M185,"*béland*")</f>
        <v>1</v>
      </c>
      <c r="AB185" s="95">
        <f>COUNTIF($A185:$M185,"*jalenques*")</f>
        <v>1</v>
      </c>
      <c r="AC185" s="95">
        <f>COUNTIF($A185:$M185,"*boudreau*")</f>
        <v>1</v>
      </c>
      <c r="AD185" s="95">
        <f>COUNTIF($A185:$M185,"*Branquart*")</f>
        <v>1</v>
      </c>
      <c r="AE185" s="95">
        <f>COUNTIF($A185:$M185,"*louvard*")</f>
        <v>1</v>
      </c>
      <c r="AF185" s="95">
        <f>COUNTIF($A185:$M185,"*langlois*")</f>
        <v>1</v>
      </c>
      <c r="AG185" s="95">
        <f>COUNTIF($A185:$M185,"*fitz*")</f>
        <v>1</v>
      </c>
      <c r="AH185" s="95">
        <f>COUNTIF($A185:$M185,"*summa*")</f>
        <v>1</v>
      </c>
      <c r="AI185" s="95">
        <f>COUNTIF($A185:$M185,"*grosset*")</f>
        <v>1</v>
      </c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</row>
    <row r="186" spans="1:48" x14ac:dyDescent="0.25">
      <c r="A186" s="93">
        <f t="shared" si="8"/>
        <v>43732</v>
      </c>
      <c r="B186" s="72" t="s">
        <v>9</v>
      </c>
      <c r="C186" s="75" t="s">
        <v>78</v>
      </c>
      <c r="D186" s="255" t="s">
        <v>38</v>
      </c>
      <c r="E186" s="93" t="s">
        <v>226</v>
      </c>
      <c r="F186" s="75" t="s">
        <v>40</v>
      </c>
      <c r="G186" s="93" t="s">
        <v>20</v>
      </c>
      <c r="H186" s="93"/>
      <c r="I186" s="93" t="s">
        <v>34</v>
      </c>
      <c r="J186" s="73" t="s">
        <v>1</v>
      </c>
      <c r="K186" s="93" t="s">
        <v>33</v>
      </c>
      <c r="L186" s="127" t="s">
        <v>255</v>
      </c>
      <c r="M186" s="93" t="s">
        <v>345</v>
      </c>
      <c r="N186" s="93" t="s">
        <v>78</v>
      </c>
      <c r="O186" s="93"/>
      <c r="P186" s="93"/>
      <c r="Q186" s="93"/>
      <c r="R186" s="93" t="s">
        <v>33</v>
      </c>
      <c r="S186" s="93"/>
      <c r="T186" s="73"/>
      <c r="U186" s="93"/>
      <c r="V186" s="34"/>
      <c r="W186" s="95">
        <f>COUNTIF($A186:$M186,"*raulic*")</f>
        <v>1</v>
      </c>
      <c r="X186" s="26"/>
      <c r="Y186" s="26"/>
      <c r="Z186" s="26"/>
      <c r="AA186" s="95">
        <f>COUNTIF($A186:$M186,"*béland*")</f>
        <v>1</v>
      </c>
      <c r="AB186" s="95">
        <f>COUNTIF($A186:$M186,"*jalenques*")</f>
        <v>1</v>
      </c>
      <c r="AC186" s="95">
        <f>COUNTIF($A186:$M186,"*jalenques*")</f>
        <v>1</v>
      </c>
      <c r="AD186" s="95">
        <f>COUNTIF($A186:$M186,"*Branquart*")</f>
        <v>1</v>
      </c>
      <c r="AE186" s="95">
        <f>COUNTIF($A186:$M186,"*louvard*")</f>
        <v>1</v>
      </c>
      <c r="AF186" s="95">
        <f>COUNTIF($A186:$M186,"*langlois*")</f>
        <v>1</v>
      </c>
      <c r="AG186" s="95">
        <f>COUNTIF($A186:$M186,"*fitz*")</f>
        <v>1</v>
      </c>
      <c r="AH186" s="95">
        <f>COUNTIF($A186:$M186,"*summa*")</f>
        <v>2</v>
      </c>
      <c r="AI186" s="95">
        <f>COUNTIF($A186:$M186,"*grosset*")</f>
        <v>1</v>
      </c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</row>
    <row r="187" spans="1:48" x14ac:dyDescent="0.25">
      <c r="A187" s="93">
        <f t="shared" si="8"/>
        <v>43733</v>
      </c>
      <c r="B187" s="72" t="s">
        <v>9</v>
      </c>
      <c r="C187" s="75" t="s">
        <v>78</v>
      </c>
      <c r="D187" s="93" t="s">
        <v>38</v>
      </c>
      <c r="E187" s="93" t="s">
        <v>226</v>
      </c>
      <c r="F187" s="75" t="s">
        <v>40</v>
      </c>
      <c r="G187" s="93"/>
      <c r="H187" s="93"/>
      <c r="I187" s="93" t="s">
        <v>34</v>
      </c>
      <c r="J187" s="73" t="s">
        <v>1</v>
      </c>
      <c r="K187" s="93" t="s">
        <v>20</v>
      </c>
      <c r="L187" s="127" t="s">
        <v>255</v>
      </c>
      <c r="M187" s="93" t="s">
        <v>345</v>
      </c>
      <c r="N187" s="93" t="s">
        <v>78</v>
      </c>
      <c r="O187" s="93"/>
      <c r="P187" s="93"/>
      <c r="Q187" s="93"/>
      <c r="R187" s="93" t="s">
        <v>33</v>
      </c>
      <c r="S187" s="93"/>
      <c r="T187" s="73"/>
      <c r="U187" s="93"/>
      <c r="V187" s="34"/>
      <c r="W187" s="95">
        <f>COUNTIF($A187:$M187,"*raulic*")</f>
        <v>1</v>
      </c>
      <c r="X187" s="26"/>
      <c r="Y187" s="26"/>
      <c r="Z187" s="26"/>
      <c r="AA187" s="95">
        <f>COUNTIF($A187:$M187,"*béland*")</f>
        <v>1</v>
      </c>
      <c r="AB187" s="95">
        <f>COUNTIF($A187:$M187,"*jalenques*")</f>
        <v>1</v>
      </c>
      <c r="AC187" s="95">
        <f>COUNTIF($A187:$M187,"*jalenques*")</f>
        <v>1</v>
      </c>
      <c r="AD187" s="95">
        <f>COUNTIF($A187:$M187,"*Branquart*")</f>
        <v>1</v>
      </c>
      <c r="AE187" s="95">
        <f>COUNTIF($A187:$M187,"*louvard*")</f>
        <v>1</v>
      </c>
      <c r="AF187" s="95">
        <f>COUNTIF($A187:$M187,"*langlois*")</f>
        <v>1</v>
      </c>
      <c r="AG187" s="95">
        <f>COUNTIF($A187:$M187,"*fitz*")</f>
        <v>1</v>
      </c>
      <c r="AH187" s="95">
        <f>COUNTIF($A187:$M187,"*summa*")</f>
        <v>1</v>
      </c>
      <c r="AI187" s="95">
        <f>COUNTIF($A187:$M187,"*grosset*")</f>
        <v>1</v>
      </c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</row>
    <row r="188" spans="1:48" x14ac:dyDescent="0.25">
      <c r="A188" s="93">
        <f t="shared" si="8"/>
        <v>43734</v>
      </c>
      <c r="B188" s="72" t="s">
        <v>9</v>
      </c>
      <c r="C188" s="75" t="s">
        <v>78</v>
      </c>
      <c r="D188" s="255" t="s">
        <v>10</v>
      </c>
      <c r="E188" s="93" t="s">
        <v>226</v>
      </c>
      <c r="F188" s="75" t="s">
        <v>8</v>
      </c>
      <c r="G188" s="93"/>
      <c r="H188" s="93"/>
      <c r="I188" s="93" t="s">
        <v>34</v>
      </c>
      <c r="J188" s="73" t="s">
        <v>1</v>
      </c>
      <c r="K188" s="93" t="s">
        <v>67</v>
      </c>
      <c r="L188" s="127" t="s">
        <v>255</v>
      </c>
      <c r="M188" s="93" t="s">
        <v>345</v>
      </c>
      <c r="N188" s="93" t="s">
        <v>78</v>
      </c>
      <c r="O188" s="93"/>
      <c r="P188" s="93"/>
      <c r="Q188" s="93"/>
      <c r="R188" s="93" t="s">
        <v>33</v>
      </c>
      <c r="S188" s="93"/>
      <c r="T188" s="73"/>
      <c r="U188" s="93"/>
      <c r="V188" s="34"/>
      <c r="W188" s="95">
        <f>COUNTIF($A188:$M188,"*raulic*")</f>
        <v>1</v>
      </c>
      <c r="X188" s="26"/>
      <c r="Y188" s="26"/>
      <c r="Z188" s="26"/>
      <c r="AA188" s="95">
        <f>COUNTIF($A188:$M188,"*béland*")</f>
        <v>1</v>
      </c>
      <c r="AB188" s="160">
        <f>COUNTIF($A188:$M188,"*jalenques*")</f>
        <v>1</v>
      </c>
      <c r="AC188" s="95">
        <f>COUNTIF($A188:$M188,"*jalenques*")</f>
        <v>1</v>
      </c>
      <c r="AD188" s="95">
        <f>COUNTIF($A188:$M188,"*Branquart*")</f>
        <v>1</v>
      </c>
      <c r="AE188" s="95">
        <f>COUNTIF($A188:$M188,"*louvard*")</f>
        <v>1</v>
      </c>
      <c r="AF188" s="95">
        <f>COUNTIF($A188:$M188,"*langlois*")</f>
        <v>1</v>
      </c>
      <c r="AG188" s="95">
        <f>COUNTIF($A188:$M188,"*fitz*")</f>
        <v>1</v>
      </c>
      <c r="AH188" s="95">
        <f>COUNTIF($A188:$M188,"*summa*")</f>
        <v>0</v>
      </c>
      <c r="AI188" s="95">
        <f>COUNTIF($A188:$M188,"*grosset*")</f>
        <v>1</v>
      </c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</row>
    <row r="189" spans="1:48" x14ac:dyDescent="0.25">
      <c r="A189" s="93">
        <f t="shared" si="8"/>
        <v>43735</v>
      </c>
      <c r="B189" s="72" t="s">
        <v>9</v>
      </c>
      <c r="C189" s="75" t="s">
        <v>8</v>
      </c>
      <c r="D189" s="93" t="s">
        <v>16</v>
      </c>
      <c r="E189" s="93" t="s">
        <v>226</v>
      </c>
      <c r="F189" s="75" t="s">
        <v>40</v>
      </c>
      <c r="G189" s="93" t="s">
        <v>111</v>
      </c>
      <c r="H189" s="93"/>
      <c r="I189" s="93" t="s">
        <v>34</v>
      </c>
      <c r="J189" s="73" t="s">
        <v>1</v>
      </c>
      <c r="K189" s="93" t="s">
        <v>20</v>
      </c>
      <c r="L189" s="127" t="s">
        <v>255</v>
      </c>
      <c r="M189" s="93" t="s">
        <v>345</v>
      </c>
      <c r="N189" s="132" t="s">
        <v>135</v>
      </c>
      <c r="O189" s="93"/>
      <c r="P189" s="93"/>
      <c r="Q189" s="93"/>
      <c r="R189" s="93" t="s">
        <v>33</v>
      </c>
      <c r="S189" s="56"/>
      <c r="T189" s="151"/>
      <c r="U189" s="93"/>
      <c r="V189" s="34"/>
      <c r="W189" s="95">
        <f>COUNTIF($A189:$M189,"*raulic*")</f>
        <v>1</v>
      </c>
      <c r="X189" s="26"/>
      <c r="Y189" s="26"/>
      <c r="Z189" s="26"/>
      <c r="AA189" s="95">
        <f>COUNTIF($A189:$M189,"*béland*")</f>
        <v>1</v>
      </c>
      <c r="AB189" s="95">
        <f>COUNTIF($A189:$M189,"*jalenques*")</f>
        <v>1</v>
      </c>
      <c r="AC189" s="95">
        <f>COUNTIF($A189:$M189,"*boudreau*")</f>
        <v>1</v>
      </c>
      <c r="AD189" s="95">
        <f>COUNTIF($A189:$M189,"*Branquart*")</f>
        <v>1</v>
      </c>
      <c r="AE189" s="95">
        <f>COUNTIF($A189:$M189,"*louvard*")</f>
        <v>1</v>
      </c>
      <c r="AF189" s="27"/>
      <c r="AG189" s="95">
        <f>COUNTIF($A189:$M189,"*fitz*")</f>
        <v>1</v>
      </c>
      <c r="AH189" s="95">
        <f>COUNTIF($A189:$M189,"*summa*")</f>
        <v>1</v>
      </c>
      <c r="AI189" s="95">
        <f>COUNTIF($A189:$M189,"*grosset*")</f>
        <v>1</v>
      </c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</row>
    <row r="190" spans="1:48" x14ac:dyDescent="0.25">
      <c r="A190" s="92">
        <f t="shared" si="8"/>
        <v>43736</v>
      </c>
      <c r="B190" s="92"/>
      <c r="C190" s="92"/>
      <c r="D190" s="92"/>
      <c r="E190" s="92"/>
      <c r="F190" s="92"/>
      <c r="G190" s="92"/>
      <c r="H190" s="92"/>
      <c r="I190" s="92"/>
      <c r="J190" s="71"/>
      <c r="K190" s="92"/>
      <c r="L190" s="164"/>
      <c r="M190" s="92"/>
      <c r="N190" s="92"/>
      <c r="O190" s="132"/>
      <c r="P190" s="92" t="s">
        <v>389</v>
      </c>
      <c r="Q190" s="93"/>
      <c r="R190" s="92" t="s">
        <v>33</v>
      </c>
      <c r="S190" s="92" t="s">
        <v>33</v>
      </c>
      <c r="T190" s="71"/>
      <c r="U190" s="92"/>
      <c r="V190" s="34"/>
      <c r="W190" s="26"/>
      <c r="X190" s="26"/>
      <c r="Y190" s="26"/>
      <c r="Z190" s="26"/>
      <c r="AA190" s="26"/>
      <c r="AB190" s="27"/>
      <c r="AC190" s="27"/>
      <c r="AD190" s="27"/>
      <c r="AE190" s="27"/>
      <c r="AF190" s="27"/>
      <c r="AG190" s="27"/>
      <c r="AH190" s="27"/>
      <c r="AI190" s="27"/>
      <c r="AJ190" s="70"/>
      <c r="AK190" s="70"/>
      <c r="AL190" s="70"/>
      <c r="AM190" s="70"/>
      <c r="AN190" s="17"/>
      <c r="AO190" s="17"/>
      <c r="AP190" s="17"/>
      <c r="AQ190" s="70"/>
      <c r="AR190" s="70"/>
      <c r="AS190" s="70"/>
      <c r="AT190" s="70"/>
      <c r="AU190" s="70"/>
      <c r="AV190" s="70"/>
    </row>
    <row r="191" spans="1:48" x14ac:dyDescent="0.25">
      <c r="A191" s="92">
        <f t="shared" si="8"/>
        <v>43737</v>
      </c>
      <c r="B191" s="92"/>
      <c r="C191" s="92"/>
      <c r="D191" s="92"/>
      <c r="E191" s="92"/>
      <c r="F191" s="92"/>
      <c r="G191" s="92"/>
      <c r="H191" s="92"/>
      <c r="I191" s="92"/>
      <c r="J191" s="71"/>
      <c r="K191" s="92"/>
      <c r="L191" s="164"/>
      <c r="M191" s="92"/>
      <c r="N191" s="92"/>
      <c r="O191" s="132"/>
      <c r="P191" s="92" t="s">
        <v>389</v>
      </c>
      <c r="Q191" s="93"/>
      <c r="R191" s="92" t="s">
        <v>33</v>
      </c>
      <c r="S191" s="92" t="s">
        <v>33</v>
      </c>
      <c r="T191" s="71"/>
      <c r="U191" s="92"/>
      <c r="V191" s="34"/>
      <c r="W191" s="26"/>
      <c r="X191" s="26"/>
      <c r="Y191" s="26"/>
      <c r="Z191" s="26"/>
      <c r="AA191" s="26"/>
      <c r="AB191" s="27"/>
      <c r="AC191" s="27"/>
      <c r="AD191" s="27"/>
      <c r="AE191" s="27"/>
      <c r="AF191" s="27"/>
      <c r="AG191" s="27"/>
      <c r="AH191" s="27"/>
      <c r="AI191" s="27"/>
      <c r="AJ191" s="70"/>
      <c r="AK191" s="70"/>
      <c r="AL191" s="70"/>
      <c r="AM191" s="70"/>
      <c r="AN191" s="17"/>
      <c r="AO191" s="17"/>
      <c r="AP191" s="17"/>
      <c r="AQ191" s="70"/>
      <c r="AR191" s="70"/>
      <c r="AS191" s="70"/>
      <c r="AT191" s="70"/>
      <c r="AU191" s="70"/>
      <c r="AV191" s="70"/>
    </row>
    <row r="192" spans="1:48" x14ac:dyDescent="0.25">
      <c r="A192" s="93">
        <f t="shared" si="8"/>
        <v>43738</v>
      </c>
      <c r="B192" s="72" t="s">
        <v>9</v>
      </c>
      <c r="C192" s="75" t="s">
        <v>78</v>
      </c>
      <c r="D192" s="93" t="s">
        <v>33</v>
      </c>
      <c r="E192" s="93" t="s">
        <v>226</v>
      </c>
      <c r="F192" s="93" t="s">
        <v>1</v>
      </c>
      <c r="G192" s="93"/>
      <c r="H192" s="93"/>
      <c r="I192" s="93" t="s">
        <v>40</v>
      </c>
      <c r="J192" s="73"/>
      <c r="K192" s="93" t="s">
        <v>124</v>
      </c>
      <c r="L192" s="93" t="s">
        <v>357</v>
      </c>
      <c r="M192" s="93" t="s">
        <v>346</v>
      </c>
      <c r="N192" s="132" t="s">
        <v>224</v>
      </c>
      <c r="O192" s="93"/>
      <c r="P192" s="93" t="s">
        <v>283</v>
      </c>
      <c r="Q192" s="93"/>
      <c r="R192" s="93" t="s">
        <v>59</v>
      </c>
      <c r="S192" s="93"/>
      <c r="T192" s="73"/>
      <c r="U192" s="93" t="s">
        <v>86</v>
      </c>
      <c r="V192" s="34"/>
      <c r="W192" s="95">
        <f>COUNTIF($A192:$M192,"*raulic*")</f>
        <v>1</v>
      </c>
      <c r="X192" s="26"/>
      <c r="Y192" s="26"/>
      <c r="Z192" s="26"/>
      <c r="AA192" s="95">
        <f>COUNTIF($A192:$M192,"*béland*")</f>
        <v>1</v>
      </c>
      <c r="AB192" s="95">
        <f>COUNTIF($A192:$M192,"*jalenques*")</f>
        <v>1</v>
      </c>
      <c r="AC192" s="95">
        <f>COUNTIF($A192:$M192,"*boudreau*")</f>
        <v>1</v>
      </c>
      <c r="AD192" s="95">
        <f>COUNTIF($A192:$M192,"*Branquart*")</f>
        <v>1</v>
      </c>
      <c r="AE192" s="95">
        <f>COUNTIF($A192:$M192,"*louvard*")</f>
        <v>1</v>
      </c>
      <c r="AF192" s="95">
        <f>COUNTIF($A192:$M192,"*langlois*")</f>
        <v>1</v>
      </c>
      <c r="AG192" s="95">
        <f>COUNTIF($A192:$M192,"*fitz*")</f>
        <v>1</v>
      </c>
      <c r="AH192" s="95">
        <f>COUNTIF($A192:$M192,"*summa*")</f>
        <v>1</v>
      </c>
      <c r="AI192" s="95">
        <f>COUNTIF($A192:$M192,"*grosset*")</f>
        <v>1</v>
      </c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</row>
    <row r="193" spans="1:48" x14ac:dyDescent="0.25">
      <c r="A193" s="93">
        <f t="shared" si="8"/>
        <v>43739</v>
      </c>
      <c r="B193" s="72" t="s">
        <v>9</v>
      </c>
      <c r="C193" s="75" t="s">
        <v>78</v>
      </c>
      <c r="D193" s="93" t="s">
        <v>33</v>
      </c>
      <c r="E193" s="93" t="s">
        <v>226</v>
      </c>
      <c r="F193" s="75" t="s">
        <v>1</v>
      </c>
      <c r="G193" s="93" t="s">
        <v>40</v>
      </c>
      <c r="H193" s="93"/>
      <c r="I193" s="93" t="s">
        <v>8</v>
      </c>
      <c r="J193" s="73"/>
      <c r="K193" s="93" t="s">
        <v>124</v>
      </c>
      <c r="L193" s="93" t="s">
        <v>357</v>
      </c>
      <c r="M193" s="93" t="s">
        <v>346</v>
      </c>
      <c r="N193" s="132" t="s">
        <v>224</v>
      </c>
      <c r="O193" s="93"/>
      <c r="P193" s="93" t="s">
        <v>283</v>
      </c>
      <c r="Q193" s="93"/>
      <c r="R193" s="93" t="s">
        <v>59</v>
      </c>
      <c r="S193" s="93"/>
      <c r="T193" s="73"/>
      <c r="U193" s="93" t="s">
        <v>86</v>
      </c>
      <c r="V193" s="34"/>
      <c r="W193" s="95">
        <f>COUNTIF($A193:$M193,"*raulic*")</f>
        <v>1</v>
      </c>
      <c r="X193" s="26"/>
      <c r="Y193" s="26"/>
      <c r="Z193" s="26"/>
      <c r="AA193" s="95">
        <f>COUNTIF($A193:$M193,"*béland*")</f>
        <v>1</v>
      </c>
      <c r="AB193" s="95">
        <f>COUNTIF($A193:$M193,"*jalenques*")</f>
        <v>1</v>
      </c>
      <c r="AC193" s="95">
        <f>COUNTIF($A193:$M193,"*jalenques*")</f>
        <v>1</v>
      </c>
      <c r="AD193" s="95">
        <f>COUNTIF($A193:$M193,"*Branquart*")</f>
        <v>1</v>
      </c>
      <c r="AE193" s="95">
        <f>COUNTIF($A193:$M193,"*louvard*")</f>
        <v>1</v>
      </c>
      <c r="AF193" s="95">
        <f>COUNTIF($A193:$M193,"*langlois*")</f>
        <v>1</v>
      </c>
      <c r="AG193" s="95">
        <f>COUNTIF($A193:$M193,"*fitz*")</f>
        <v>1</v>
      </c>
      <c r="AH193" s="95">
        <f>COUNTIF($A193:$M193,"*summa*")</f>
        <v>1</v>
      </c>
      <c r="AI193" s="95">
        <f>COUNTIF($A193:$M193,"*grosset*")</f>
        <v>1</v>
      </c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</row>
    <row r="194" spans="1:48" x14ac:dyDescent="0.25">
      <c r="A194" s="93">
        <f t="shared" si="8"/>
        <v>43740</v>
      </c>
      <c r="B194" s="72" t="s">
        <v>9</v>
      </c>
      <c r="C194" s="75" t="s">
        <v>78</v>
      </c>
      <c r="D194" s="93" t="s">
        <v>33</v>
      </c>
      <c r="E194" s="93" t="s">
        <v>226</v>
      </c>
      <c r="F194" s="75" t="s">
        <v>1</v>
      </c>
      <c r="G194" s="93"/>
      <c r="H194" s="93"/>
      <c r="I194" s="93" t="s">
        <v>40</v>
      </c>
      <c r="J194" s="73"/>
      <c r="K194" s="93" t="s">
        <v>124</v>
      </c>
      <c r="L194" s="93" t="s">
        <v>357</v>
      </c>
      <c r="M194" s="93" t="s">
        <v>346</v>
      </c>
      <c r="N194" s="93" t="s">
        <v>135</v>
      </c>
      <c r="O194" s="93"/>
      <c r="P194" s="93" t="s">
        <v>283</v>
      </c>
      <c r="Q194" s="93"/>
      <c r="R194" s="93" t="s">
        <v>59</v>
      </c>
      <c r="S194" s="93"/>
      <c r="T194" s="73"/>
      <c r="U194" s="93" t="s">
        <v>86</v>
      </c>
      <c r="V194" s="34"/>
      <c r="W194" s="95">
        <f>COUNTIF($A194:$M194,"*raulic*")</f>
        <v>1</v>
      </c>
      <c r="X194" s="26"/>
      <c r="Y194" s="26"/>
      <c r="Z194" s="26"/>
      <c r="AA194" s="95">
        <f>COUNTIF($A194:$M194,"*béland*")</f>
        <v>1</v>
      </c>
      <c r="AB194" s="95">
        <f>COUNTIF($A194:$M194,"*jalenques*")</f>
        <v>1</v>
      </c>
      <c r="AC194" s="95">
        <f>COUNTIF($A194:$M194,"*jalenques*")</f>
        <v>1</v>
      </c>
      <c r="AD194" s="95">
        <f>COUNTIF($A194:$M194,"*Branquart*")</f>
        <v>1</v>
      </c>
      <c r="AE194" s="95">
        <f>COUNTIF($A194:$M194,"*louvard*")</f>
        <v>1</v>
      </c>
      <c r="AF194" s="95">
        <f>COUNTIF($A194:$M194,"*langlois*")</f>
        <v>1</v>
      </c>
      <c r="AG194" s="95">
        <f>COUNTIF($A194:$M194,"*fitz*")</f>
        <v>1</v>
      </c>
      <c r="AH194" s="95">
        <f>COUNTIF($A194:$M194,"*summa*")</f>
        <v>1</v>
      </c>
      <c r="AI194" s="95">
        <f>COUNTIF($A194:$M194,"*grosset*")</f>
        <v>1</v>
      </c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</row>
    <row r="195" spans="1:48" x14ac:dyDescent="0.25">
      <c r="A195" s="93">
        <f t="shared" si="8"/>
        <v>43741</v>
      </c>
      <c r="B195" s="72" t="s">
        <v>9</v>
      </c>
      <c r="C195" s="75" t="s">
        <v>78</v>
      </c>
      <c r="D195" s="93" t="s">
        <v>33</v>
      </c>
      <c r="E195" s="93" t="s">
        <v>226</v>
      </c>
      <c r="F195" s="75" t="s">
        <v>1</v>
      </c>
      <c r="G195" s="93"/>
      <c r="H195" s="93"/>
      <c r="I195" s="93" t="s">
        <v>40</v>
      </c>
      <c r="J195" s="73"/>
      <c r="K195" s="93" t="s">
        <v>124</v>
      </c>
      <c r="L195" s="93" t="s">
        <v>357</v>
      </c>
      <c r="M195" s="93" t="s">
        <v>346</v>
      </c>
      <c r="N195" s="132" t="s">
        <v>135</v>
      </c>
      <c r="O195" s="93"/>
      <c r="P195" s="93" t="s">
        <v>283</v>
      </c>
      <c r="Q195" s="93"/>
      <c r="R195" s="93" t="s">
        <v>59</v>
      </c>
      <c r="S195" s="93"/>
      <c r="T195" s="73"/>
      <c r="U195" s="93" t="s">
        <v>86</v>
      </c>
      <c r="V195" s="34"/>
      <c r="W195" s="95">
        <f>COUNTIF($A195:$M195,"*raulic*")</f>
        <v>1</v>
      </c>
      <c r="X195" s="26"/>
      <c r="Y195" s="26"/>
      <c r="Z195" s="26"/>
      <c r="AA195" s="95">
        <f>COUNTIF($A195:$M195,"*béland*")</f>
        <v>1</v>
      </c>
      <c r="AB195" s="95">
        <f>COUNTIF($A195:$M195,"*jalenques*")</f>
        <v>1</v>
      </c>
      <c r="AC195" s="95">
        <f>COUNTIF($A195:$M195,"*jalenques*")</f>
        <v>1</v>
      </c>
      <c r="AD195" s="95">
        <f>COUNTIF($A195:$M195,"*Branquart*")</f>
        <v>1</v>
      </c>
      <c r="AE195" s="95">
        <f>COUNTIF($A195:$M195,"*louvard*")</f>
        <v>1</v>
      </c>
      <c r="AF195" s="95">
        <f>COUNTIF($A195:$M195,"*langlois*")</f>
        <v>1</v>
      </c>
      <c r="AG195" s="95">
        <f>COUNTIF($A195:$M195,"*fitz*")</f>
        <v>1</v>
      </c>
      <c r="AH195" s="95">
        <f>COUNTIF($A195:$M195,"*summa*")</f>
        <v>1</v>
      </c>
      <c r="AI195" s="95">
        <f>COUNTIF($A195:$M195,"*grosset*")</f>
        <v>1</v>
      </c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</row>
    <row r="196" spans="1:48" x14ac:dyDescent="0.25">
      <c r="A196" s="93">
        <f t="shared" si="8"/>
        <v>43742</v>
      </c>
      <c r="B196" s="72" t="s">
        <v>9</v>
      </c>
      <c r="C196" s="75" t="s">
        <v>78</v>
      </c>
      <c r="D196" s="93" t="s">
        <v>16</v>
      </c>
      <c r="E196" s="93" t="s">
        <v>226</v>
      </c>
      <c r="F196" s="130" t="s">
        <v>1</v>
      </c>
      <c r="G196" s="93" t="s">
        <v>33</v>
      </c>
      <c r="H196" s="93"/>
      <c r="I196" s="93" t="s">
        <v>40</v>
      </c>
      <c r="J196" s="73"/>
      <c r="K196" s="93" t="s">
        <v>124</v>
      </c>
      <c r="L196" s="93" t="s">
        <v>357</v>
      </c>
      <c r="M196" s="93" t="s">
        <v>346</v>
      </c>
      <c r="N196" s="93" t="s">
        <v>78</v>
      </c>
      <c r="O196" s="93"/>
      <c r="P196" s="93" t="s">
        <v>283</v>
      </c>
      <c r="Q196" s="93"/>
      <c r="R196" s="93" t="s">
        <v>59</v>
      </c>
      <c r="S196" s="56"/>
      <c r="T196" s="151"/>
      <c r="U196" s="93" t="s">
        <v>86</v>
      </c>
      <c r="V196" s="34"/>
      <c r="W196" s="95">
        <f>COUNTIF($A196:$M196,"*raulic*")</f>
        <v>1</v>
      </c>
      <c r="X196" s="26"/>
      <c r="Y196" s="26"/>
      <c r="Z196" s="26"/>
      <c r="AA196" s="95">
        <f>COUNTIF($A196:$M196,"*béland*")</f>
        <v>1</v>
      </c>
      <c r="AB196" s="95">
        <f>COUNTIF($A196:$M196,"*jalenques*")</f>
        <v>1</v>
      </c>
      <c r="AC196" s="95">
        <f>COUNTIF($A196:$M196,"*boudreau*")</f>
        <v>1</v>
      </c>
      <c r="AD196" s="95">
        <f>COUNTIF($A196:$M196,"*Branquart*")</f>
        <v>1</v>
      </c>
      <c r="AE196" s="95">
        <f>COUNTIF($A196:$M196,"*louvard*")</f>
        <v>1</v>
      </c>
      <c r="AF196" s="27"/>
      <c r="AG196" s="95">
        <f>COUNTIF($A196:$M196,"*fitz*")</f>
        <v>1</v>
      </c>
      <c r="AH196" s="95">
        <f>COUNTIF($A196:$M196,"*summa*")</f>
        <v>1</v>
      </c>
      <c r="AI196" s="95">
        <f>COUNTIF($A196:$M196,"*grosset*")</f>
        <v>1</v>
      </c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</row>
    <row r="197" spans="1:48" x14ac:dyDescent="0.25">
      <c r="A197" s="92">
        <f t="shared" si="8"/>
        <v>43743</v>
      </c>
      <c r="B197" s="92"/>
      <c r="C197" s="92"/>
      <c r="D197" s="92"/>
      <c r="E197" s="92"/>
      <c r="F197" s="92"/>
      <c r="G197" s="92"/>
      <c r="H197" s="92"/>
      <c r="I197" s="92"/>
      <c r="J197" s="71"/>
      <c r="K197" s="92"/>
      <c r="L197" s="164"/>
      <c r="M197" s="92"/>
      <c r="N197" s="92"/>
      <c r="O197" s="92"/>
      <c r="P197" s="92" t="s">
        <v>284</v>
      </c>
      <c r="Q197" s="92"/>
      <c r="R197" s="92" t="s">
        <v>59</v>
      </c>
      <c r="S197" s="92" t="s">
        <v>33</v>
      </c>
      <c r="T197" s="71"/>
      <c r="U197" s="92"/>
      <c r="V197" s="34"/>
      <c r="W197" s="26"/>
      <c r="X197" s="26"/>
      <c r="Y197" s="26"/>
      <c r="Z197" s="26"/>
      <c r="AA197" s="26"/>
      <c r="AB197" s="27"/>
      <c r="AC197" s="27"/>
      <c r="AD197" s="27"/>
      <c r="AE197" s="27"/>
      <c r="AF197" s="27"/>
      <c r="AG197" s="27"/>
      <c r="AH197" s="27"/>
      <c r="AI197" s="27"/>
      <c r="AJ197" s="70"/>
      <c r="AK197" s="70"/>
      <c r="AL197" s="70"/>
      <c r="AM197" s="70"/>
      <c r="AN197" s="17"/>
      <c r="AO197" s="17"/>
      <c r="AP197" s="17"/>
      <c r="AQ197" s="70"/>
      <c r="AR197" s="70"/>
      <c r="AS197" s="70"/>
      <c r="AT197" s="70"/>
      <c r="AU197" s="70"/>
      <c r="AV197" s="70"/>
    </row>
    <row r="198" spans="1:48" x14ac:dyDescent="0.25">
      <c r="A198" s="92">
        <f t="shared" si="8"/>
        <v>43744</v>
      </c>
      <c r="B198" s="92"/>
      <c r="C198" s="92"/>
      <c r="D198" s="92"/>
      <c r="E198" s="92"/>
      <c r="F198" s="92"/>
      <c r="G198" s="92"/>
      <c r="H198" s="92"/>
      <c r="I198" s="92"/>
      <c r="J198" s="71"/>
      <c r="K198" s="92"/>
      <c r="L198" s="164"/>
      <c r="M198" s="92"/>
      <c r="N198" s="92"/>
      <c r="O198" s="92"/>
      <c r="P198" s="92" t="s">
        <v>285</v>
      </c>
      <c r="Q198" s="92"/>
      <c r="R198" s="92" t="s">
        <v>59</v>
      </c>
      <c r="S198" s="92" t="s">
        <v>33</v>
      </c>
      <c r="T198" s="71"/>
      <c r="U198" s="92"/>
      <c r="V198" s="34"/>
      <c r="W198" s="26"/>
      <c r="X198" s="26"/>
      <c r="Y198" s="26"/>
      <c r="Z198" s="26"/>
      <c r="AA198" s="26"/>
      <c r="AB198" s="27"/>
      <c r="AC198" s="27"/>
      <c r="AD198" s="27"/>
      <c r="AE198" s="27"/>
      <c r="AF198" s="27"/>
      <c r="AG198" s="27"/>
      <c r="AH198" s="27"/>
      <c r="AI198" s="27"/>
      <c r="AJ198" s="70"/>
      <c r="AK198" s="70"/>
      <c r="AL198" s="70"/>
      <c r="AM198" s="70"/>
      <c r="AN198" s="17"/>
      <c r="AO198" s="17"/>
      <c r="AP198" s="17"/>
      <c r="AQ198" s="70"/>
      <c r="AR198" s="70"/>
      <c r="AS198" s="70"/>
      <c r="AT198" s="70"/>
      <c r="AU198" s="70"/>
      <c r="AV198" s="70"/>
    </row>
    <row r="199" spans="1:48" x14ac:dyDescent="0.25">
      <c r="A199" s="93">
        <f t="shared" si="8"/>
        <v>43745</v>
      </c>
      <c r="B199" s="72" t="s">
        <v>12</v>
      </c>
      <c r="C199" s="75" t="s">
        <v>1</v>
      </c>
      <c r="D199" s="93" t="s">
        <v>38</v>
      </c>
      <c r="E199" s="96" t="s">
        <v>233</v>
      </c>
      <c r="F199" s="75" t="s">
        <v>34</v>
      </c>
      <c r="G199" s="93"/>
      <c r="H199" s="93"/>
      <c r="I199" s="93" t="s">
        <v>92</v>
      </c>
      <c r="J199" s="73" t="s">
        <v>135</v>
      </c>
      <c r="K199" s="93" t="s">
        <v>200</v>
      </c>
      <c r="L199" s="127" t="s">
        <v>358</v>
      </c>
      <c r="M199" s="93" t="s">
        <v>347</v>
      </c>
      <c r="N199" s="93" t="s">
        <v>224</v>
      </c>
      <c r="O199" s="93"/>
      <c r="P199" s="93"/>
      <c r="Q199" s="93"/>
      <c r="R199" s="93" t="s">
        <v>20</v>
      </c>
      <c r="S199" s="93"/>
      <c r="T199" s="73"/>
      <c r="U199" s="93"/>
      <c r="V199" s="34"/>
      <c r="W199" s="95">
        <f>COUNTIF($A199:$M199,"*raulic*")</f>
        <v>1</v>
      </c>
      <c r="X199" s="26"/>
      <c r="Y199" s="26"/>
      <c r="Z199" s="26"/>
      <c r="AA199" s="95">
        <f>COUNTIF($A199:$M199,"*béland*")</f>
        <v>1</v>
      </c>
      <c r="AB199" s="95">
        <f>COUNTIF($A199:$M199,"*jalenques*")</f>
        <v>1</v>
      </c>
      <c r="AC199" s="95">
        <f>COUNTIF($A199:$M199,"*boudreau*")</f>
        <v>1</v>
      </c>
      <c r="AD199" s="95">
        <f>COUNTIF($A199:$M199,"*Branquart*")</f>
        <v>1</v>
      </c>
      <c r="AE199" s="95">
        <f>COUNTIF($A199:$M199,"*louvard*")</f>
        <v>1</v>
      </c>
      <c r="AF199" s="160">
        <f>COUNTIF($A199:$M199,"*langlois*")</f>
        <v>1</v>
      </c>
      <c r="AG199" s="95">
        <f>COUNTIF($A199:$M199,"*fitz*")</f>
        <v>1</v>
      </c>
      <c r="AH199" s="95">
        <f>COUNTIF($A199:$M199,"*summa*")</f>
        <v>1</v>
      </c>
      <c r="AI199" s="95">
        <f>COUNTIF($A199:$M199,"*grosset*")</f>
        <v>1</v>
      </c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</row>
    <row r="200" spans="1:48" x14ac:dyDescent="0.25">
      <c r="A200" s="93">
        <f t="shared" si="8"/>
        <v>43746</v>
      </c>
      <c r="B200" s="72" t="s">
        <v>12</v>
      </c>
      <c r="C200" s="75" t="s">
        <v>1</v>
      </c>
      <c r="D200" s="93" t="s">
        <v>10</v>
      </c>
      <c r="E200" s="96" t="s">
        <v>233</v>
      </c>
      <c r="F200" s="75" t="s">
        <v>34</v>
      </c>
      <c r="G200" s="93" t="s">
        <v>94</v>
      </c>
      <c r="H200" s="93"/>
      <c r="I200" s="93" t="s">
        <v>8</v>
      </c>
      <c r="J200" s="73" t="s">
        <v>135</v>
      </c>
      <c r="K200" s="93" t="s">
        <v>269</v>
      </c>
      <c r="L200" s="127" t="s">
        <v>358</v>
      </c>
      <c r="M200" s="93" t="s">
        <v>347</v>
      </c>
      <c r="N200" s="93" t="s">
        <v>224</v>
      </c>
      <c r="O200" s="93"/>
      <c r="P200" s="93"/>
      <c r="Q200" s="93"/>
      <c r="R200" s="93" t="s">
        <v>20</v>
      </c>
      <c r="S200" s="93"/>
      <c r="T200" s="73"/>
      <c r="U200" s="93"/>
      <c r="V200" s="34"/>
      <c r="W200" s="95">
        <f>COUNTIF($A200:$M200,"*raulic*")</f>
        <v>1</v>
      </c>
      <c r="X200" s="26"/>
      <c r="Y200" s="26"/>
      <c r="Z200" s="26"/>
      <c r="AA200" s="95">
        <f>COUNTIF($A200:$M200,"*béland*")</f>
        <v>1</v>
      </c>
      <c r="AB200" s="95">
        <f>COUNTIF($A200:$M200,"*jalenques*")</f>
        <v>1</v>
      </c>
      <c r="AC200" s="95">
        <f>COUNTIF($A200:$M200,"*jalenques*")</f>
        <v>1</v>
      </c>
      <c r="AD200" s="95">
        <f>COUNTIF($A200:$M200,"*Branquart*")</f>
        <v>1</v>
      </c>
      <c r="AE200" s="95">
        <f>COUNTIF($A200:$M200,"*louvard*")</f>
        <v>1</v>
      </c>
      <c r="AF200" s="95">
        <f>COUNTIF($A200:$M200,"*langlois*")</f>
        <v>1</v>
      </c>
      <c r="AG200" s="95">
        <f>COUNTIF($A200:$M200,"*fitz*")</f>
        <v>1</v>
      </c>
      <c r="AH200" s="95">
        <f>COUNTIF($A200:$M200,"*summa*")</f>
        <v>1</v>
      </c>
      <c r="AI200" s="95">
        <f>COUNTIF($A200:$M200,"*grosset*")</f>
        <v>1</v>
      </c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</row>
    <row r="201" spans="1:48" x14ac:dyDescent="0.25">
      <c r="A201" s="93">
        <f t="shared" si="8"/>
        <v>43747</v>
      </c>
      <c r="B201" s="72" t="s">
        <v>12</v>
      </c>
      <c r="C201" s="75" t="s">
        <v>1</v>
      </c>
      <c r="D201" s="93" t="s">
        <v>38</v>
      </c>
      <c r="E201" s="96" t="s">
        <v>233</v>
      </c>
      <c r="F201" s="75" t="s">
        <v>34</v>
      </c>
      <c r="G201" s="93"/>
      <c r="H201" s="93"/>
      <c r="I201" s="93" t="s">
        <v>92</v>
      </c>
      <c r="J201" s="73" t="s">
        <v>135</v>
      </c>
      <c r="K201" s="93" t="s">
        <v>200</v>
      </c>
      <c r="L201" s="127" t="s">
        <v>358</v>
      </c>
      <c r="M201" s="93" t="s">
        <v>347</v>
      </c>
      <c r="N201" s="93" t="s">
        <v>78</v>
      </c>
      <c r="O201" s="93"/>
      <c r="P201" s="93"/>
      <c r="Q201" s="93"/>
      <c r="R201" s="93" t="s">
        <v>20</v>
      </c>
      <c r="S201" s="93"/>
      <c r="T201" s="73"/>
      <c r="U201" s="93"/>
      <c r="V201" s="34"/>
      <c r="W201" s="95">
        <f>COUNTIF($A201:$M201,"*raulic*")</f>
        <v>1</v>
      </c>
      <c r="X201" s="26"/>
      <c r="Y201" s="26"/>
      <c r="Z201" s="26"/>
      <c r="AA201" s="95">
        <f>COUNTIF($A201:$M201,"*béland*")</f>
        <v>1</v>
      </c>
      <c r="AB201" s="95">
        <f>COUNTIF($A201:$M201,"*jalenques*")</f>
        <v>1</v>
      </c>
      <c r="AC201" s="95">
        <f>COUNTIF($A201:$M201,"*jalenques*")</f>
        <v>1</v>
      </c>
      <c r="AD201" s="95">
        <f>COUNTIF($A201:$M201,"*Branquart*")</f>
        <v>1</v>
      </c>
      <c r="AE201" s="95">
        <f>COUNTIF($A201:$M201,"*louvard*")</f>
        <v>1</v>
      </c>
      <c r="AF201" s="95">
        <f>COUNTIF($A201:$M201,"*langlois*")</f>
        <v>1</v>
      </c>
      <c r="AG201" s="95">
        <f>COUNTIF($A201:$M201,"*fitz*")</f>
        <v>1</v>
      </c>
      <c r="AH201" s="95">
        <f>COUNTIF($A201:$M201,"*summa*")</f>
        <v>1</v>
      </c>
      <c r="AI201" s="160">
        <f>COUNTIF($A201:$M201,"*grosset*")</f>
        <v>1</v>
      </c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</row>
    <row r="202" spans="1:48" x14ac:dyDescent="0.25">
      <c r="A202" s="93">
        <f t="shared" si="8"/>
        <v>43748</v>
      </c>
      <c r="B202" s="72" t="s">
        <v>12</v>
      </c>
      <c r="C202" s="75" t="s">
        <v>1</v>
      </c>
      <c r="D202" s="93" t="s">
        <v>38</v>
      </c>
      <c r="E202" s="96" t="s">
        <v>233</v>
      </c>
      <c r="F202" s="75" t="s">
        <v>8</v>
      </c>
      <c r="G202" s="93"/>
      <c r="H202" s="93"/>
      <c r="I202" s="93" t="s">
        <v>92</v>
      </c>
      <c r="J202" s="73" t="s">
        <v>135</v>
      </c>
      <c r="K202" s="93" t="s">
        <v>270</v>
      </c>
      <c r="L202" s="127" t="s">
        <v>358</v>
      </c>
      <c r="M202" s="93" t="s">
        <v>347</v>
      </c>
      <c r="N202" s="93" t="s">
        <v>78</v>
      </c>
      <c r="O202" s="93"/>
      <c r="P202" s="93"/>
      <c r="Q202" s="93"/>
      <c r="R202" s="93" t="s">
        <v>20</v>
      </c>
      <c r="S202" s="93"/>
      <c r="T202" s="73"/>
      <c r="U202" s="93"/>
      <c r="V202" s="34"/>
      <c r="W202" s="160">
        <f>COUNTIF($A202:$M202,"*raulic*")</f>
        <v>1</v>
      </c>
      <c r="X202" s="26"/>
      <c r="Y202" s="26"/>
      <c r="Z202" s="26"/>
      <c r="AA202" s="95">
        <f>COUNTIF($A202:$M202,"*béland*")</f>
        <v>1</v>
      </c>
      <c r="AB202" s="95">
        <f>COUNTIF($A202:$M202,"*jalenques*")</f>
        <v>1</v>
      </c>
      <c r="AC202" s="95">
        <f>COUNTIF($A202:$M202,"*jalenques*")</f>
        <v>1</v>
      </c>
      <c r="AD202" s="95">
        <f>COUNTIF($A202:$M202,"*Branquart*")</f>
        <v>1</v>
      </c>
      <c r="AE202" s="95">
        <f>COUNTIF($A202:$M202,"*louvard*")</f>
        <v>1</v>
      </c>
      <c r="AF202" s="95">
        <f>COUNTIF($A202:$M202,"*langlois*")</f>
        <v>1</v>
      </c>
      <c r="AG202" s="95">
        <f>COUNTIF($A202:$M202,"*fitz*")</f>
        <v>1</v>
      </c>
      <c r="AH202" s="95">
        <f>COUNTIF($A202:$M202,"*summa*")</f>
        <v>1</v>
      </c>
      <c r="AI202" s="160">
        <f>COUNTIF($A202:$M202,"*grosset*")</f>
        <v>1</v>
      </c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</row>
    <row r="203" spans="1:48" x14ac:dyDescent="0.25">
      <c r="A203" s="93">
        <f t="shared" si="8"/>
        <v>43749</v>
      </c>
      <c r="B203" s="72" t="s">
        <v>12</v>
      </c>
      <c r="C203" s="75" t="s">
        <v>1</v>
      </c>
      <c r="D203" s="93" t="s">
        <v>16</v>
      </c>
      <c r="E203" s="96" t="s">
        <v>233</v>
      </c>
      <c r="F203" s="75" t="s">
        <v>34</v>
      </c>
      <c r="G203" s="93" t="s">
        <v>20</v>
      </c>
      <c r="H203" s="93"/>
      <c r="I203" s="93" t="s">
        <v>92</v>
      </c>
      <c r="J203" s="73" t="s">
        <v>143</v>
      </c>
      <c r="K203" s="93" t="s">
        <v>9</v>
      </c>
      <c r="L203" s="127" t="s">
        <v>358</v>
      </c>
      <c r="M203" s="93" t="s">
        <v>347</v>
      </c>
      <c r="N203" s="93" t="s">
        <v>224</v>
      </c>
      <c r="O203" s="93"/>
      <c r="P203" s="93"/>
      <c r="Q203" s="93"/>
      <c r="R203" s="93" t="s">
        <v>20</v>
      </c>
      <c r="S203" s="56"/>
      <c r="T203" s="151"/>
      <c r="U203" s="93"/>
      <c r="V203" s="34"/>
      <c r="W203" s="95">
        <f>COUNTIF($A203:$M203,"*raulic*")</f>
        <v>1</v>
      </c>
      <c r="X203" s="26"/>
      <c r="Y203" s="26"/>
      <c r="Z203" s="26"/>
      <c r="AA203" s="95">
        <f>COUNTIF($A203:$M203,"*béland*")</f>
        <v>1</v>
      </c>
      <c r="AB203" s="95">
        <f>COUNTIF($A203:$M203,"*jalenques*")</f>
        <v>1</v>
      </c>
      <c r="AC203" s="95">
        <f>COUNTIF($A203:$M203,"*boudreau*")</f>
        <v>1</v>
      </c>
      <c r="AD203" s="95">
        <f>COUNTIF($A203:$M203,"*Branquart*")</f>
        <v>1</v>
      </c>
      <c r="AE203" s="95">
        <f>COUNTIF($A203:$M203,"*louvard*")</f>
        <v>1</v>
      </c>
      <c r="AF203" s="27"/>
      <c r="AG203" s="95">
        <f>COUNTIF($A203:$M203,"*fitz*")</f>
        <v>1</v>
      </c>
      <c r="AH203" s="95">
        <f>COUNTIF($A203:$M203,"*summa*")</f>
        <v>1</v>
      </c>
      <c r="AI203" s="95">
        <f>COUNTIF($A203:$M203,"*grosset*")</f>
        <v>1</v>
      </c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</row>
    <row r="204" spans="1:48" x14ac:dyDescent="0.25">
      <c r="A204" s="92">
        <f t="shared" si="8"/>
        <v>43750</v>
      </c>
      <c r="B204" s="92"/>
      <c r="C204" s="92"/>
      <c r="D204" s="92"/>
      <c r="E204" s="92"/>
      <c r="F204" s="92"/>
      <c r="G204" s="92"/>
      <c r="H204" s="92"/>
      <c r="I204" s="92"/>
      <c r="J204" s="71"/>
      <c r="K204" s="92"/>
      <c r="L204" s="164"/>
      <c r="M204" s="92"/>
      <c r="N204" s="92"/>
      <c r="O204" s="92"/>
      <c r="P204" s="241" t="s">
        <v>291</v>
      </c>
      <c r="Q204" s="92"/>
      <c r="R204" s="92" t="s">
        <v>20</v>
      </c>
      <c r="S204" s="92" t="s">
        <v>20</v>
      </c>
      <c r="T204" s="71"/>
      <c r="U204" s="92"/>
      <c r="V204" s="34"/>
      <c r="W204" s="26"/>
      <c r="X204" s="26"/>
      <c r="Y204" s="26"/>
      <c r="Z204" s="26"/>
      <c r="AA204" s="26"/>
      <c r="AB204" s="27"/>
      <c r="AC204" s="27"/>
      <c r="AD204" s="27"/>
      <c r="AE204" s="27"/>
      <c r="AF204" s="27"/>
      <c r="AG204" s="27"/>
      <c r="AH204" s="27"/>
      <c r="AI204" s="27"/>
      <c r="AJ204" s="70"/>
      <c r="AK204" s="70"/>
      <c r="AL204" s="70"/>
      <c r="AM204" s="70"/>
      <c r="AN204" s="17"/>
      <c r="AO204" s="17"/>
      <c r="AP204" s="17"/>
      <c r="AQ204" s="70"/>
      <c r="AR204" s="70"/>
      <c r="AS204" s="70"/>
      <c r="AT204" s="70"/>
      <c r="AU204" s="70"/>
      <c r="AV204" s="70"/>
    </row>
    <row r="205" spans="1:48" x14ac:dyDescent="0.25">
      <c r="A205" s="92">
        <f t="shared" si="8"/>
        <v>43751</v>
      </c>
      <c r="B205" s="92"/>
      <c r="C205" s="92"/>
      <c r="D205" s="92"/>
      <c r="E205" s="92"/>
      <c r="F205" s="92"/>
      <c r="G205" s="92"/>
      <c r="H205" s="92"/>
      <c r="I205" s="92"/>
      <c r="J205" s="71"/>
      <c r="K205" s="92"/>
      <c r="L205" s="164"/>
      <c r="M205" s="92"/>
      <c r="N205" s="92"/>
      <c r="O205" s="92"/>
      <c r="P205" s="241" t="s">
        <v>291</v>
      </c>
      <c r="Q205" s="92"/>
      <c r="R205" s="92" t="s">
        <v>20</v>
      </c>
      <c r="S205" s="92" t="s">
        <v>20</v>
      </c>
      <c r="T205" s="71"/>
      <c r="U205" s="92"/>
      <c r="V205" s="34"/>
      <c r="W205" s="26"/>
      <c r="X205" s="26"/>
      <c r="Y205" s="26"/>
      <c r="Z205" s="26"/>
      <c r="AA205" s="26"/>
      <c r="AB205" s="27"/>
      <c r="AC205" s="27"/>
      <c r="AD205" s="27"/>
      <c r="AE205" s="27"/>
      <c r="AF205" s="27"/>
      <c r="AG205" s="27"/>
      <c r="AH205" s="27"/>
      <c r="AI205" s="27"/>
      <c r="AJ205" s="70"/>
      <c r="AK205" s="70"/>
      <c r="AL205" s="70"/>
      <c r="AM205" s="70"/>
      <c r="AN205" s="17"/>
      <c r="AO205" s="17"/>
      <c r="AP205" s="17"/>
      <c r="AQ205" s="70"/>
      <c r="AR205" s="70"/>
      <c r="AS205" s="70"/>
      <c r="AT205" s="70"/>
      <c r="AU205" s="70"/>
      <c r="AV205" s="70"/>
    </row>
    <row r="206" spans="1:48" x14ac:dyDescent="0.25">
      <c r="A206" s="92">
        <f t="shared" si="8"/>
        <v>43752</v>
      </c>
      <c r="B206" s="76"/>
      <c r="C206" s="74"/>
      <c r="D206" s="92"/>
      <c r="E206" s="92"/>
      <c r="F206" s="74"/>
      <c r="G206" s="92"/>
      <c r="H206" s="92"/>
      <c r="I206" s="92"/>
      <c r="J206" s="71"/>
      <c r="K206" s="92"/>
      <c r="L206" s="164"/>
      <c r="M206" s="92"/>
      <c r="N206" s="92"/>
      <c r="O206" s="92"/>
      <c r="P206" s="241" t="s">
        <v>291</v>
      </c>
      <c r="Q206" s="92"/>
      <c r="R206" s="92" t="s">
        <v>20</v>
      </c>
      <c r="S206" s="92" t="s">
        <v>20</v>
      </c>
      <c r="T206" s="71"/>
      <c r="U206" s="92"/>
      <c r="V206" s="34"/>
      <c r="W206" s="26"/>
      <c r="X206" s="26"/>
      <c r="Y206" s="26"/>
      <c r="Z206" s="26"/>
      <c r="AA206" s="26"/>
      <c r="AB206" s="26"/>
      <c r="AC206" s="27"/>
      <c r="AD206" s="26"/>
      <c r="AE206" s="26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</row>
    <row r="207" spans="1:48" x14ac:dyDescent="0.25">
      <c r="A207" s="93">
        <f t="shared" si="8"/>
        <v>43753</v>
      </c>
      <c r="B207" s="72" t="s">
        <v>9</v>
      </c>
      <c r="C207" s="75" t="s">
        <v>135</v>
      </c>
      <c r="D207" s="93" t="s">
        <v>10</v>
      </c>
      <c r="E207" s="93" t="s">
        <v>227</v>
      </c>
      <c r="F207" s="75" t="s">
        <v>49</v>
      </c>
      <c r="G207" s="93" t="s">
        <v>94</v>
      </c>
      <c r="H207" s="93"/>
      <c r="I207" s="93" t="s">
        <v>8</v>
      </c>
      <c r="J207" s="73" t="s">
        <v>33</v>
      </c>
      <c r="K207" s="93"/>
      <c r="L207" s="127" t="s">
        <v>358</v>
      </c>
      <c r="M207" s="93" t="s">
        <v>347</v>
      </c>
      <c r="N207" s="93" t="s">
        <v>135</v>
      </c>
      <c r="O207" s="93"/>
      <c r="P207" s="93"/>
      <c r="Q207" s="93"/>
      <c r="R207" s="93" t="s">
        <v>59</v>
      </c>
      <c r="S207" s="93"/>
      <c r="T207" s="73"/>
      <c r="U207" s="93"/>
      <c r="V207" s="34"/>
      <c r="W207" s="95">
        <f>COUNTIF($A207:$M207,"*raulic*")</f>
        <v>1</v>
      </c>
      <c r="X207" s="26"/>
      <c r="Y207" s="26"/>
      <c r="Z207" s="26"/>
      <c r="AA207" s="95">
        <f>COUNTIF($A207:$M207,"*béland*")</f>
        <v>1</v>
      </c>
      <c r="AB207" s="95">
        <f t="shared" ref="AB207:AC209" si="10">COUNTIF($A207:$M207,"*jalenques*")</f>
        <v>1</v>
      </c>
      <c r="AC207" s="95">
        <f t="shared" si="10"/>
        <v>1</v>
      </c>
      <c r="AD207" s="95">
        <f>COUNTIF($A207:$M207,"*Branquart*")</f>
        <v>1</v>
      </c>
      <c r="AE207" s="95">
        <f>COUNTIF($A207:$M207,"*louvard*")</f>
        <v>1</v>
      </c>
      <c r="AF207" s="95">
        <f>COUNTIF($A207:$M207,"*langlois*")</f>
        <v>1</v>
      </c>
      <c r="AG207" s="95">
        <f>COUNTIF($A207:$M207,"*fitz*")</f>
        <v>1</v>
      </c>
      <c r="AH207" s="95">
        <f>COUNTIF($A207:$M207,"*summa*")</f>
        <v>1</v>
      </c>
      <c r="AI207" s="95">
        <f>COUNTIF($A207:$M207,"*grosset*")</f>
        <v>1</v>
      </c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</row>
    <row r="208" spans="1:48" x14ac:dyDescent="0.25">
      <c r="A208" s="93">
        <f t="shared" si="8"/>
        <v>43754</v>
      </c>
      <c r="B208" s="72" t="s">
        <v>9</v>
      </c>
      <c r="C208" s="75" t="s">
        <v>135</v>
      </c>
      <c r="D208" s="93" t="s">
        <v>37</v>
      </c>
      <c r="E208" s="93" t="s">
        <v>227</v>
      </c>
      <c r="F208" s="75" t="s">
        <v>49</v>
      </c>
      <c r="G208" s="93"/>
      <c r="H208" s="93"/>
      <c r="I208" s="93" t="s">
        <v>92</v>
      </c>
      <c r="J208" s="73" t="s">
        <v>33</v>
      </c>
      <c r="K208" s="93"/>
      <c r="L208" s="127" t="s">
        <v>358</v>
      </c>
      <c r="M208" s="93" t="s">
        <v>347</v>
      </c>
      <c r="N208" s="93" t="s">
        <v>224</v>
      </c>
      <c r="O208" s="93"/>
      <c r="P208" s="93"/>
      <c r="Q208" s="93"/>
      <c r="R208" s="93" t="s">
        <v>59</v>
      </c>
      <c r="S208" s="93"/>
      <c r="T208" s="73"/>
      <c r="U208" s="93"/>
      <c r="V208" s="34"/>
      <c r="W208" s="95">
        <f>COUNTIF($A208:$M208,"*raulic*")</f>
        <v>1</v>
      </c>
      <c r="X208" s="26"/>
      <c r="Y208" s="26"/>
      <c r="Z208" s="26"/>
      <c r="AA208" s="95">
        <f>COUNTIF($A208:$M208,"*béland*")</f>
        <v>1</v>
      </c>
      <c r="AB208" s="95">
        <f>COUNTIF($A208:$M208,"*jalenques*")</f>
        <v>1</v>
      </c>
      <c r="AC208" s="95">
        <f>COUNTIF($A208:$M208,"*jalenques*")</f>
        <v>1</v>
      </c>
      <c r="AD208" s="95">
        <f>COUNTIF($A208:$M208,"*Branquart*")</f>
        <v>1</v>
      </c>
      <c r="AE208" s="95">
        <f>COUNTIF($A208:$M208,"*louvard*")</f>
        <v>1</v>
      </c>
      <c r="AF208" s="95">
        <f>COUNTIF($A208:$M208,"*langlois*")</f>
        <v>1</v>
      </c>
      <c r="AG208" s="95">
        <f>COUNTIF($A208:$M208,"*fitz*")</f>
        <v>1</v>
      </c>
      <c r="AH208" s="95">
        <f>COUNTIF($A208:$M208,"*summa*")</f>
        <v>1</v>
      </c>
      <c r="AI208" s="95">
        <f>COUNTIF($A208:$M208,"*grosset*")</f>
        <v>1</v>
      </c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</row>
    <row r="209" spans="1:48" x14ac:dyDescent="0.25">
      <c r="A209" s="93">
        <f t="shared" si="8"/>
        <v>43755</v>
      </c>
      <c r="B209" s="72" t="s">
        <v>9</v>
      </c>
      <c r="C209" s="75" t="s">
        <v>135</v>
      </c>
      <c r="D209" s="93" t="s">
        <v>37</v>
      </c>
      <c r="E209" s="93" t="s">
        <v>227</v>
      </c>
      <c r="F209" s="75" t="s">
        <v>49</v>
      </c>
      <c r="G209" s="93"/>
      <c r="H209" s="93"/>
      <c r="I209" s="93" t="s">
        <v>92</v>
      </c>
      <c r="J209" s="73" t="s">
        <v>33</v>
      </c>
      <c r="K209" s="93"/>
      <c r="L209" s="127" t="s">
        <v>358</v>
      </c>
      <c r="M209" s="93" t="s">
        <v>347</v>
      </c>
      <c r="N209" s="93" t="s">
        <v>78</v>
      </c>
      <c r="O209" s="93"/>
      <c r="P209" s="93"/>
      <c r="Q209" s="93"/>
      <c r="R209" s="93" t="s">
        <v>59</v>
      </c>
      <c r="S209" s="93"/>
      <c r="T209" s="73"/>
      <c r="U209" s="93"/>
      <c r="V209" s="34"/>
      <c r="W209" s="95">
        <f>COUNTIF($A209:$M209,"*raulic*")</f>
        <v>1</v>
      </c>
      <c r="X209" s="26"/>
      <c r="Y209" s="26"/>
      <c r="Z209" s="26"/>
      <c r="AA209" s="95">
        <f>COUNTIF($A209:$M209,"*béland*")</f>
        <v>1</v>
      </c>
      <c r="AB209" s="95">
        <f t="shared" si="10"/>
        <v>1</v>
      </c>
      <c r="AC209" s="95">
        <f t="shared" si="10"/>
        <v>1</v>
      </c>
      <c r="AD209" s="95">
        <f>COUNTIF($A209:$M209,"*Branquart*")</f>
        <v>1</v>
      </c>
      <c r="AE209" s="95">
        <f>COUNTIF($A209:$M209,"*louvard*")</f>
        <v>1</v>
      </c>
      <c r="AF209" s="95">
        <f>COUNTIF($A209:$M209,"*langlois*")</f>
        <v>1</v>
      </c>
      <c r="AG209" s="95">
        <f>COUNTIF($A209:$M209,"*fitz*")</f>
        <v>1</v>
      </c>
      <c r="AH209" s="95">
        <f>COUNTIF($A209:$M209,"*summa*")</f>
        <v>1</v>
      </c>
      <c r="AI209" s="95">
        <f>COUNTIF($A209:$M209,"*grosset*")</f>
        <v>1</v>
      </c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</row>
    <row r="210" spans="1:48" x14ac:dyDescent="0.25">
      <c r="A210" s="93">
        <f t="shared" si="8"/>
        <v>43756</v>
      </c>
      <c r="B210" s="72" t="s">
        <v>9</v>
      </c>
      <c r="C210" s="75" t="s">
        <v>135</v>
      </c>
      <c r="D210" s="93" t="s">
        <v>16</v>
      </c>
      <c r="E210" s="93" t="s">
        <v>227</v>
      </c>
      <c r="F210" s="75" t="s">
        <v>1</v>
      </c>
      <c r="G210" s="93" t="s">
        <v>65</v>
      </c>
      <c r="H210" s="93"/>
      <c r="I210" s="93" t="s">
        <v>92</v>
      </c>
      <c r="J210" s="73" t="s">
        <v>33</v>
      </c>
      <c r="K210" s="93"/>
      <c r="L210" s="127" t="s">
        <v>358</v>
      </c>
      <c r="M210" s="93" t="s">
        <v>347</v>
      </c>
      <c r="N210" s="93" t="s">
        <v>135</v>
      </c>
      <c r="O210" s="93"/>
      <c r="P210" s="93"/>
      <c r="Q210" s="93"/>
      <c r="R210" s="93" t="s">
        <v>59</v>
      </c>
      <c r="S210" s="56"/>
      <c r="T210" s="151"/>
      <c r="U210" s="93"/>
      <c r="V210" s="34"/>
      <c r="W210" s="95">
        <f>COUNTIF($A210:$M210,"*raulic*")</f>
        <v>1</v>
      </c>
      <c r="X210" s="26"/>
      <c r="Y210" s="26"/>
      <c r="Z210" s="26"/>
      <c r="AA210" s="95">
        <f>COUNTIF($A210:$M210,"*béland*")</f>
        <v>1</v>
      </c>
      <c r="AB210" s="95">
        <f>COUNTIF($A210:$M210,"*jalenques*")</f>
        <v>1</v>
      </c>
      <c r="AC210" s="95">
        <f>COUNTIF($A210:$M210,"*boudreau*")</f>
        <v>1</v>
      </c>
      <c r="AD210" s="95">
        <f>COUNTIF($A210:$M210,"*Branquart*")</f>
        <v>1</v>
      </c>
      <c r="AE210" s="95">
        <f>COUNTIF($A210:$M210,"*louvard*")</f>
        <v>1</v>
      </c>
      <c r="AF210" s="27"/>
      <c r="AG210" s="95">
        <f>COUNTIF($A210:$M210,"*fitz*")</f>
        <v>1</v>
      </c>
      <c r="AH210" s="95">
        <f>COUNTIF($A210:$M210,"*summa*")</f>
        <v>1</v>
      </c>
      <c r="AI210" s="95">
        <f>COUNTIF($A210:$M210,"*grosset*")</f>
        <v>1</v>
      </c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</row>
    <row r="211" spans="1:48" x14ac:dyDescent="0.25">
      <c r="A211" s="92">
        <f t="shared" si="8"/>
        <v>43757</v>
      </c>
      <c r="B211" s="105"/>
      <c r="C211" s="92"/>
      <c r="D211" s="92"/>
      <c r="E211" s="92"/>
      <c r="F211" s="92"/>
      <c r="G211" s="92"/>
      <c r="H211" s="92"/>
      <c r="I211" s="92"/>
      <c r="J211" s="71"/>
      <c r="K211" s="92"/>
      <c r="L211" s="164"/>
      <c r="M211" s="92"/>
      <c r="N211" s="92"/>
      <c r="O211" s="92"/>
      <c r="P211" s="92" t="s">
        <v>135</v>
      </c>
      <c r="Q211" s="92" t="s">
        <v>34</v>
      </c>
      <c r="R211" s="92" t="s">
        <v>59</v>
      </c>
      <c r="S211" s="99" t="s">
        <v>20</v>
      </c>
      <c r="T211" s="71"/>
      <c r="U211" s="92"/>
      <c r="V211" s="34"/>
      <c r="W211" s="26"/>
      <c r="X211" s="26"/>
      <c r="Y211" s="26"/>
      <c r="Z211" s="26"/>
      <c r="AA211" s="26"/>
      <c r="AB211" s="27"/>
      <c r="AC211" s="27"/>
      <c r="AD211" s="27"/>
      <c r="AE211" s="27"/>
      <c r="AF211" s="27"/>
      <c r="AG211" s="27"/>
      <c r="AH211" s="27"/>
      <c r="AI211" s="27"/>
      <c r="AJ211" s="70"/>
      <c r="AK211" s="70"/>
      <c r="AL211" s="70"/>
      <c r="AM211" s="70"/>
      <c r="AN211" s="17"/>
      <c r="AO211" s="17"/>
      <c r="AP211" s="17"/>
      <c r="AQ211" s="70"/>
      <c r="AR211" s="70"/>
      <c r="AS211" s="70"/>
      <c r="AT211" s="70"/>
      <c r="AU211" s="70"/>
      <c r="AV211" s="70"/>
    </row>
    <row r="212" spans="1:48" x14ac:dyDescent="0.25">
      <c r="A212" s="92">
        <f t="shared" si="8"/>
        <v>43758</v>
      </c>
      <c r="B212" s="92"/>
      <c r="C212" s="92"/>
      <c r="D212" s="92"/>
      <c r="E212" s="92"/>
      <c r="F212" s="92"/>
      <c r="G212" s="92"/>
      <c r="H212" s="92"/>
      <c r="I212" s="92"/>
      <c r="J212" s="71"/>
      <c r="K212" s="92"/>
      <c r="L212" s="164"/>
      <c r="M212" s="92"/>
      <c r="N212" s="92"/>
      <c r="O212" s="92"/>
      <c r="P212" s="92" t="s">
        <v>135</v>
      </c>
      <c r="Q212" s="92" t="s">
        <v>34</v>
      </c>
      <c r="R212" s="92" t="s">
        <v>59</v>
      </c>
      <c r="S212" s="99" t="s">
        <v>20</v>
      </c>
      <c r="T212" s="71"/>
      <c r="U212" s="92"/>
      <c r="V212" s="34"/>
      <c r="W212" s="26"/>
      <c r="X212" s="26"/>
      <c r="Y212" s="26"/>
      <c r="Z212" s="26"/>
      <c r="AA212" s="26"/>
      <c r="AB212" s="27"/>
      <c r="AC212" s="27"/>
      <c r="AD212" s="27"/>
      <c r="AE212" s="27"/>
      <c r="AF212" s="27"/>
      <c r="AG212" s="27"/>
      <c r="AH212" s="27"/>
      <c r="AI212" s="27"/>
      <c r="AJ212" s="70"/>
      <c r="AK212" s="70"/>
      <c r="AL212" s="70"/>
      <c r="AM212" s="70"/>
      <c r="AN212" s="17"/>
      <c r="AO212" s="17"/>
      <c r="AP212" s="17"/>
      <c r="AQ212" s="70"/>
      <c r="AR212" s="70"/>
      <c r="AS212" s="70"/>
      <c r="AT212" s="70"/>
      <c r="AU212" s="70"/>
      <c r="AV212" s="70"/>
    </row>
    <row r="213" spans="1:48" x14ac:dyDescent="0.25">
      <c r="A213" s="93">
        <f t="shared" si="8"/>
        <v>43759</v>
      </c>
      <c r="B213" s="72" t="s">
        <v>9</v>
      </c>
      <c r="C213" s="75" t="s">
        <v>135</v>
      </c>
      <c r="D213" s="93" t="s">
        <v>38</v>
      </c>
      <c r="E213" s="93" t="s">
        <v>227</v>
      </c>
      <c r="F213" s="75" t="s">
        <v>49</v>
      </c>
      <c r="G213" s="93"/>
      <c r="H213" s="93"/>
      <c r="I213" s="93" t="s">
        <v>92</v>
      </c>
      <c r="J213" s="73"/>
      <c r="K213" s="93" t="s">
        <v>20</v>
      </c>
      <c r="L213" s="127" t="s">
        <v>358</v>
      </c>
      <c r="M213" s="93" t="s">
        <v>348</v>
      </c>
      <c r="N213" s="93" t="s">
        <v>78</v>
      </c>
      <c r="O213" s="93"/>
      <c r="P213" s="93"/>
      <c r="Q213" s="93"/>
      <c r="R213" s="93" t="s">
        <v>33</v>
      </c>
      <c r="S213" s="93"/>
      <c r="T213" s="73"/>
      <c r="U213" s="93"/>
      <c r="V213" s="34"/>
      <c r="W213" s="95">
        <f>COUNTIF($A213:$M213,"*raulic*")</f>
        <v>1</v>
      </c>
      <c r="X213" s="26"/>
      <c r="Y213" s="26"/>
      <c r="Z213" s="26"/>
      <c r="AA213" s="95">
        <f>COUNTIF($A213:$M213,"*béland*")</f>
        <v>1</v>
      </c>
      <c r="AB213" s="95">
        <f>COUNTIF($A213:$M213,"*jalenques*")</f>
        <v>1</v>
      </c>
      <c r="AC213" s="95">
        <f>COUNTIF($A213:$M213,"*boudreau*")</f>
        <v>1</v>
      </c>
      <c r="AD213" s="95">
        <f>COUNTIF($A213:$M213,"*Branquart*")</f>
        <v>1</v>
      </c>
      <c r="AE213" s="95">
        <f>COUNTIF($A213:$M213,"*louvard*")</f>
        <v>1</v>
      </c>
      <c r="AF213" s="95">
        <f>COUNTIF($A213:$M213,"*langlois*")</f>
        <v>1</v>
      </c>
      <c r="AG213" s="95">
        <f>COUNTIF($A213:$M213,"*fitz*")</f>
        <v>1</v>
      </c>
      <c r="AH213" s="95">
        <f>COUNTIF($A213:$M213,"*summa*")</f>
        <v>1</v>
      </c>
      <c r="AI213" s="95">
        <f>COUNTIF($A213:$M213,"*grosset*")</f>
        <v>1</v>
      </c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</row>
    <row r="214" spans="1:48" x14ac:dyDescent="0.25">
      <c r="A214" s="93">
        <f t="shared" si="8"/>
        <v>43760</v>
      </c>
      <c r="B214" s="72" t="s">
        <v>9</v>
      </c>
      <c r="C214" s="75" t="s">
        <v>135</v>
      </c>
      <c r="D214" s="93" t="s">
        <v>10</v>
      </c>
      <c r="E214" s="93" t="s">
        <v>227</v>
      </c>
      <c r="F214" s="75" t="s">
        <v>49</v>
      </c>
      <c r="G214" s="93" t="s">
        <v>297</v>
      </c>
      <c r="H214" s="93"/>
      <c r="I214" s="93" t="s">
        <v>8</v>
      </c>
      <c r="J214" s="73"/>
      <c r="K214" s="93" t="s">
        <v>33</v>
      </c>
      <c r="L214" s="127" t="s">
        <v>358</v>
      </c>
      <c r="M214" s="93" t="s">
        <v>348</v>
      </c>
      <c r="N214" s="93" t="s">
        <v>135</v>
      </c>
      <c r="O214" s="93"/>
      <c r="P214" s="93"/>
      <c r="Q214" s="93"/>
      <c r="R214" s="93" t="s">
        <v>33</v>
      </c>
      <c r="S214" s="93"/>
      <c r="T214" s="73"/>
      <c r="U214" s="93"/>
      <c r="V214" s="34"/>
      <c r="W214" s="95">
        <f>COUNTIF($A214:$M214,"*raulic*")</f>
        <v>1</v>
      </c>
      <c r="X214" s="26"/>
      <c r="Y214" s="26"/>
      <c r="Z214" s="26"/>
      <c r="AA214" s="95">
        <f>COUNTIF($A214:$M214,"*béland*")</f>
        <v>1</v>
      </c>
      <c r="AB214" s="95">
        <f>COUNTIF($A214:$M214,"*jalenques*")</f>
        <v>1</v>
      </c>
      <c r="AC214" s="95">
        <f>COUNTIF($A214:$M214,"*jalenques*")</f>
        <v>1</v>
      </c>
      <c r="AD214" s="95">
        <f>COUNTIF($A214:$M214,"*Branquart*")</f>
        <v>1</v>
      </c>
      <c r="AE214" s="95">
        <f>COUNTIF($A214:$M214,"*louvard*")</f>
        <v>1</v>
      </c>
      <c r="AF214" s="95">
        <f>COUNTIF($A214:$M214,"*langlois*")</f>
        <v>1</v>
      </c>
      <c r="AG214" s="95">
        <f>COUNTIF($A214:$M214,"*fitz*")</f>
        <v>1</v>
      </c>
      <c r="AH214" s="95">
        <f>COUNTIF($A214:$M214,"*summa*")</f>
        <v>1</v>
      </c>
      <c r="AI214" s="95">
        <f>COUNTIF($A214:$M214,"*grosset*")</f>
        <v>1</v>
      </c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</row>
    <row r="215" spans="1:48" x14ac:dyDescent="0.25">
      <c r="A215" s="93">
        <f t="shared" si="8"/>
        <v>43761</v>
      </c>
      <c r="B215" s="72" t="s">
        <v>9</v>
      </c>
      <c r="C215" s="75" t="s">
        <v>135</v>
      </c>
      <c r="D215" s="93" t="s">
        <v>38</v>
      </c>
      <c r="E215" s="93" t="s">
        <v>227</v>
      </c>
      <c r="F215" s="75" t="s">
        <v>49</v>
      </c>
      <c r="G215" s="93"/>
      <c r="H215" s="93"/>
      <c r="I215" s="93" t="s">
        <v>92</v>
      </c>
      <c r="J215" s="73"/>
      <c r="K215" s="93" t="s">
        <v>20</v>
      </c>
      <c r="L215" s="127" t="s">
        <v>358</v>
      </c>
      <c r="M215" s="93" t="s">
        <v>348</v>
      </c>
      <c r="N215" s="93" t="s">
        <v>135</v>
      </c>
      <c r="O215" s="93"/>
      <c r="P215" s="93"/>
      <c r="Q215" s="93"/>
      <c r="R215" s="93" t="s">
        <v>33</v>
      </c>
      <c r="S215" s="93"/>
      <c r="T215" s="73" t="s">
        <v>122</v>
      </c>
      <c r="U215" s="93"/>
      <c r="V215" s="34"/>
      <c r="W215" s="95">
        <f>COUNTIF($A215:$M215,"*raulic*")</f>
        <v>1</v>
      </c>
      <c r="X215" s="26"/>
      <c r="Y215" s="26"/>
      <c r="Z215" s="26"/>
      <c r="AA215" s="95">
        <f>COUNTIF($A215:$M215,"*béland*")</f>
        <v>1</v>
      </c>
      <c r="AB215" s="95">
        <f>COUNTIF($A215:$M215,"*jalenques*")</f>
        <v>1</v>
      </c>
      <c r="AC215" s="95">
        <f>COUNTIF($A215:$M215,"*jalenques*")</f>
        <v>1</v>
      </c>
      <c r="AD215" s="95">
        <f>COUNTIF($A215:$M215,"*Branquart*")</f>
        <v>1</v>
      </c>
      <c r="AE215" s="95">
        <f>COUNTIF($A215:$M215,"*louvard*")</f>
        <v>1</v>
      </c>
      <c r="AF215" s="95">
        <f>COUNTIF($A215:$M215,"*langlois*")</f>
        <v>1</v>
      </c>
      <c r="AG215" s="95">
        <f>COUNTIF($A215:$M215,"*fitz*")</f>
        <v>1</v>
      </c>
      <c r="AH215" s="95">
        <f>COUNTIF($A215:$M215,"*summa*")</f>
        <v>1</v>
      </c>
      <c r="AI215" s="95">
        <f>COUNTIF($A215:$M215,"*grosset*")</f>
        <v>1</v>
      </c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</row>
    <row r="216" spans="1:48" x14ac:dyDescent="0.25">
      <c r="A216" s="93">
        <f t="shared" si="8"/>
        <v>43762</v>
      </c>
      <c r="B216" s="72" t="s">
        <v>9</v>
      </c>
      <c r="C216" s="75" t="s">
        <v>135</v>
      </c>
      <c r="D216" s="93" t="s">
        <v>38</v>
      </c>
      <c r="E216" s="93" t="s">
        <v>227</v>
      </c>
      <c r="F216" s="75" t="s">
        <v>8</v>
      </c>
      <c r="G216" s="93"/>
      <c r="H216" s="93"/>
      <c r="I216" s="93" t="s">
        <v>92</v>
      </c>
      <c r="J216" s="73"/>
      <c r="K216" s="93" t="s">
        <v>170</v>
      </c>
      <c r="L216" s="127" t="s">
        <v>358</v>
      </c>
      <c r="M216" s="93" t="s">
        <v>348</v>
      </c>
      <c r="N216" s="93" t="s">
        <v>224</v>
      </c>
      <c r="O216" s="93"/>
      <c r="P216" s="93"/>
      <c r="Q216" s="93"/>
      <c r="R216" s="93" t="s">
        <v>33</v>
      </c>
      <c r="S216" s="93"/>
      <c r="T216" s="73"/>
      <c r="U216" s="93"/>
      <c r="V216" s="34"/>
      <c r="W216" s="160">
        <f>COUNTIF($A216:$M216,"*raulic*")</f>
        <v>1</v>
      </c>
      <c r="X216" s="26"/>
      <c r="Y216" s="26"/>
      <c r="Z216" s="26"/>
      <c r="AA216" s="160">
        <f>COUNTIF($A216:$M216,"*béland*")</f>
        <v>1</v>
      </c>
      <c r="AB216" s="95">
        <f>COUNTIF($A216:$M216,"*jalenques*")</f>
        <v>1</v>
      </c>
      <c r="AC216" s="95">
        <f>COUNTIF($A216:$M216,"*jalenques*")</f>
        <v>1</v>
      </c>
      <c r="AD216" s="95">
        <f>COUNTIF($A216:$M216,"*Branquart*")</f>
        <v>1</v>
      </c>
      <c r="AE216" s="95">
        <f>COUNTIF($A216:$M216,"*louvard*")</f>
        <v>1</v>
      </c>
      <c r="AF216" s="95">
        <f>COUNTIF($A216:$M216,"*langlois*")</f>
        <v>1</v>
      </c>
      <c r="AG216" s="95">
        <f>COUNTIF($A216:$M216,"*fitz*")</f>
        <v>1</v>
      </c>
      <c r="AH216" s="95">
        <f>COUNTIF($A216:$M216,"*summa*")</f>
        <v>1</v>
      </c>
      <c r="AI216" s="95">
        <f>COUNTIF($A216:$M216,"*grosset*")</f>
        <v>1</v>
      </c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</row>
    <row r="217" spans="1:48" x14ac:dyDescent="0.25">
      <c r="A217" s="93">
        <f t="shared" si="8"/>
        <v>43763</v>
      </c>
      <c r="B217" s="72" t="s">
        <v>9</v>
      </c>
      <c r="C217" s="75" t="s">
        <v>135</v>
      </c>
      <c r="D217" s="104" t="s">
        <v>16</v>
      </c>
      <c r="E217" s="93" t="s">
        <v>224</v>
      </c>
      <c r="F217" s="75" t="s">
        <v>1</v>
      </c>
      <c r="G217" s="93" t="s">
        <v>73</v>
      </c>
      <c r="H217" s="93"/>
      <c r="I217" s="93" t="s">
        <v>92</v>
      </c>
      <c r="J217" s="73"/>
      <c r="K217" s="93" t="s">
        <v>101</v>
      </c>
      <c r="L217" s="127" t="s">
        <v>358</v>
      </c>
      <c r="M217" s="93" t="s">
        <v>348</v>
      </c>
      <c r="N217" s="247" t="s">
        <v>224</v>
      </c>
      <c r="O217" s="93"/>
      <c r="P217" s="93"/>
      <c r="Q217" s="93"/>
      <c r="R217" s="93" t="s">
        <v>33</v>
      </c>
      <c r="S217" s="56"/>
      <c r="T217" s="151" t="s">
        <v>344</v>
      </c>
      <c r="U217" s="93"/>
      <c r="V217" s="34"/>
      <c r="W217" s="95">
        <f>COUNTIF($A217:$M217,"*raulic*")</f>
        <v>1</v>
      </c>
      <c r="X217" s="26"/>
      <c r="Y217" s="26"/>
      <c r="Z217" s="26"/>
      <c r="AA217" s="95">
        <f>COUNTIF($A217:$M217,"*béland*")</f>
        <v>1</v>
      </c>
      <c r="AB217" s="95">
        <f>COUNTIF($A217:$M217,"*jalenques*")</f>
        <v>1</v>
      </c>
      <c r="AC217" s="95">
        <f>COUNTIF($A217:$M217,"*boudreau*")</f>
        <v>1</v>
      </c>
      <c r="AD217" s="95">
        <f>COUNTIF($A217:$M217,"*Branquart*")</f>
        <v>1</v>
      </c>
      <c r="AE217" s="95">
        <f>COUNTIF($A217:$M217,"*louvard*")</f>
        <v>1</v>
      </c>
      <c r="AF217" s="27"/>
      <c r="AG217" s="95">
        <f>COUNTIF($A217:$M217,"*fitz*")</f>
        <v>1</v>
      </c>
      <c r="AH217" s="95">
        <f>COUNTIF($A217:$M217,"*summa*")</f>
        <v>1</v>
      </c>
      <c r="AI217" s="95">
        <f>COUNTIF($A217:$M217,"*grosset*")</f>
        <v>1</v>
      </c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</row>
    <row r="218" spans="1:48" x14ac:dyDescent="0.25">
      <c r="A218" s="92">
        <f t="shared" si="8"/>
        <v>43764</v>
      </c>
      <c r="B218" s="92"/>
      <c r="C218" s="92"/>
      <c r="D218" s="92"/>
      <c r="E218" s="92"/>
      <c r="F218" s="92"/>
      <c r="G218" s="92"/>
      <c r="H218" s="92"/>
      <c r="I218" s="92"/>
      <c r="J218" s="71"/>
      <c r="K218" s="92"/>
      <c r="L218" s="164"/>
      <c r="M218" s="92"/>
      <c r="N218" s="92"/>
      <c r="O218" s="92"/>
      <c r="P218" s="247" t="s">
        <v>224</v>
      </c>
      <c r="Q218" s="229" t="s">
        <v>34</v>
      </c>
      <c r="R218" s="92" t="s">
        <v>33</v>
      </c>
      <c r="S218" s="92" t="s">
        <v>33</v>
      </c>
      <c r="T218" s="71"/>
      <c r="U218" s="92"/>
      <c r="V218" s="34"/>
      <c r="W218" s="26"/>
      <c r="X218" s="26"/>
      <c r="Y218" s="26"/>
      <c r="Z218" s="26"/>
      <c r="AA218" s="26"/>
      <c r="AB218" s="27"/>
      <c r="AC218" s="27"/>
      <c r="AD218" s="27"/>
      <c r="AE218" s="27"/>
      <c r="AF218" s="27"/>
      <c r="AG218" s="27"/>
      <c r="AH218" s="27"/>
      <c r="AI218" s="27"/>
      <c r="AJ218" s="70"/>
      <c r="AK218" s="70"/>
      <c r="AL218" s="70"/>
      <c r="AM218" s="70"/>
      <c r="AN218" s="17"/>
      <c r="AO218" s="17"/>
      <c r="AP218" s="17"/>
      <c r="AQ218" s="70"/>
      <c r="AR218" s="70"/>
      <c r="AS218" s="70"/>
      <c r="AT218" s="70"/>
      <c r="AU218" s="70"/>
      <c r="AV218" s="70"/>
    </row>
    <row r="219" spans="1:48" x14ac:dyDescent="0.25">
      <c r="A219" s="92">
        <f t="shared" si="8"/>
        <v>43765</v>
      </c>
      <c r="B219" s="92"/>
      <c r="C219" s="92"/>
      <c r="D219" s="92"/>
      <c r="E219" s="92"/>
      <c r="F219" s="92"/>
      <c r="G219" s="92"/>
      <c r="H219" s="92"/>
      <c r="I219" s="92"/>
      <c r="J219" s="71"/>
      <c r="K219" s="92"/>
      <c r="L219" s="164"/>
      <c r="M219" s="92"/>
      <c r="N219" s="92"/>
      <c r="O219" s="92"/>
      <c r="P219" s="247" t="s">
        <v>224</v>
      </c>
      <c r="Q219" s="229" t="s">
        <v>34</v>
      </c>
      <c r="R219" s="92" t="s">
        <v>33</v>
      </c>
      <c r="S219" s="92" t="s">
        <v>33</v>
      </c>
      <c r="T219" s="71"/>
      <c r="U219" s="92"/>
      <c r="V219" s="34"/>
      <c r="W219" s="26"/>
      <c r="X219" s="26"/>
      <c r="Y219" s="26"/>
      <c r="Z219" s="26"/>
      <c r="AA219" s="26"/>
      <c r="AB219" s="27"/>
      <c r="AC219" s="27"/>
      <c r="AD219" s="27"/>
      <c r="AE219" s="27"/>
      <c r="AF219" s="27"/>
      <c r="AG219" s="27"/>
      <c r="AH219" s="27"/>
      <c r="AI219" s="27"/>
      <c r="AJ219" s="70"/>
      <c r="AK219" s="70"/>
      <c r="AL219" s="70"/>
      <c r="AM219" s="70"/>
      <c r="AN219" s="17"/>
      <c r="AO219" s="17"/>
      <c r="AP219" s="17"/>
      <c r="AQ219" s="70"/>
      <c r="AR219" s="70"/>
      <c r="AS219" s="70"/>
      <c r="AT219" s="70"/>
      <c r="AU219" s="70"/>
      <c r="AV219" s="70"/>
    </row>
    <row r="220" spans="1:48" x14ac:dyDescent="0.25">
      <c r="A220" s="93">
        <f t="shared" si="8"/>
        <v>43766</v>
      </c>
      <c r="B220" s="72" t="s">
        <v>9</v>
      </c>
      <c r="C220" s="75" t="s">
        <v>224</v>
      </c>
      <c r="D220" s="93" t="s">
        <v>38</v>
      </c>
      <c r="E220" s="75" t="s">
        <v>132</v>
      </c>
      <c r="F220" s="75"/>
      <c r="G220" s="93"/>
      <c r="H220" s="93"/>
      <c r="I220" s="93" t="s">
        <v>92</v>
      </c>
      <c r="J220" s="73"/>
      <c r="K220" s="93" t="s">
        <v>182</v>
      </c>
      <c r="L220" s="127" t="s">
        <v>358</v>
      </c>
      <c r="M220" s="93" t="s">
        <v>348</v>
      </c>
      <c r="N220" s="247" t="s">
        <v>78</v>
      </c>
      <c r="O220" s="93"/>
      <c r="P220" s="93"/>
      <c r="Q220" s="93"/>
      <c r="R220" s="93" t="s">
        <v>10</v>
      </c>
      <c r="S220" s="93"/>
      <c r="T220" s="73"/>
      <c r="U220" s="93" t="s">
        <v>171</v>
      </c>
      <c r="V220" s="34"/>
      <c r="W220" s="95">
        <f>COUNTIF($A220:$M220,"*raulic*")</f>
        <v>1</v>
      </c>
      <c r="X220" s="26"/>
      <c r="Y220" s="26"/>
      <c r="Z220" s="26"/>
      <c r="AA220" s="95">
        <f>COUNTIF($A220:$M220,"*béland*")</f>
        <v>1</v>
      </c>
      <c r="AB220" s="95">
        <f>COUNTIF($A220:$M220,"*jalenques*")</f>
        <v>1</v>
      </c>
      <c r="AC220" s="95">
        <f>COUNTIF($A220:$M220,"*boudreau*")</f>
        <v>1</v>
      </c>
      <c r="AD220" s="95">
        <f>COUNTIF($A220:$M220,"*Branquart*")</f>
        <v>1</v>
      </c>
      <c r="AE220" s="95">
        <f>COUNTIF($A220:$M220,"*louvard*")</f>
        <v>1</v>
      </c>
      <c r="AF220" s="95">
        <f>COUNTIF($A220:$M220,"*langlois*")</f>
        <v>1</v>
      </c>
      <c r="AG220" s="95">
        <f>COUNTIF($A220:$M220,"*fitz*")</f>
        <v>1</v>
      </c>
      <c r="AH220" s="95">
        <f>COUNTIF($A220:$M220,"*summa*")</f>
        <v>1</v>
      </c>
      <c r="AI220" s="95">
        <f>COUNTIF($A220:$M220,"*grosset*")</f>
        <v>1</v>
      </c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</row>
    <row r="221" spans="1:48" x14ac:dyDescent="0.25">
      <c r="A221" s="93">
        <f t="shared" si="8"/>
        <v>43767</v>
      </c>
      <c r="B221" s="72" t="s">
        <v>9</v>
      </c>
      <c r="C221" s="75" t="s">
        <v>224</v>
      </c>
      <c r="D221" s="93" t="s">
        <v>10</v>
      </c>
      <c r="E221" s="75" t="s">
        <v>132</v>
      </c>
      <c r="F221" s="75"/>
      <c r="G221" s="93" t="s">
        <v>113</v>
      </c>
      <c r="H221" s="93"/>
      <c r="I221" s="93" t="s">
        <v>8</v>
      </c>
      <c r="J221" s="73"/>
      <c r="K221" s="93" t="s">
        <v>199</v>
      </c>
      <c r="L221" s="127" t="s">
        <v>358</v>
      </c>
      <c r="M221" s="93" t="s">
        <v>348</v>
      </c>
      <c r="N221" s="247" t="s">
        <v>135</v>
      </c>
      <c r="O221" s="93"/>
      <c r="P221" s="93"/>
      <c r="Q221" s="93"/>
      <c r="R221" s="93" t="s">
        <v>10</v>
      </c>
      <c r="S221" s="93"/>
      <c r="T221" s="73"/>
      <c r="U221" s="93" t="s">
        <v>171</v>
      </c>
      <c r="V221" s="34"/>
      <c r="W221" s="95">
        <f>COUNTIF($A221:$M221,"*raulic*")</f>
        <v>1</v>
      </c>
      <c r="X221" s="26"/>
      <c r="Y221" s="26"/>
      <c r="Z221" s="26"/>
      <c r="AA221" s="95">
        <f>COUNTIF($A221:$M221,"*béland*")</f>
        <v>1</v>
      </c>
      <c r="AB221" s="95">
        <f>COUNTIF($A221:$M221,"*jalenques*")</f>
        <v>1</v>
      </c>
      <c r="AC221" s="95">
        <f>COUNTIF($A221:$M221,"*jalenques*")</f>
        <v>1</v>
      </c>
      <c r="AD221" s="95">
        <f>COUNTIF($A221:$M221,"*Branquart*")</f>
        <v>1</v>
      </c>
      <c r="AE221" s="95">
        <f>COUNTIF($A221:$M221,"*louvard*")</f>
        <v>1</v>
      </c>
      <c r="AF221" s="95">
        <f>COUNTIF($A221:$M221,"*langlois*")</f>
        <v>1</v>
      </c>
      <c r="AG221" s="95">
        <f>COUNTIF($A221:$M221,"*fitz*")</f>
        <v>1</v>
      </c>
      <c r="AH221" s="95">
        <f>COUNTIF($A221:$M221,"*summa*")</f>
        <v>1</v>
      </c>
      <c r="AI221" s="160">
        <f>COUNTIF($A221:$M221,"*grosset*")</f>
        <v>1</v>
      </c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</row>
    <row r="222" spans="1:48" x14ac:dyDescent="0.25">
      <c r="A222" s="93">
        <f t="shared" ref="A222:A285" si="11">A221+1</f>
        <v>43768</v>
      </c>
      <c r="B222" s="72" t="s">
        <v>9</v>
      </c>
      <c r="C222" s="75" t="s">
        <v>224</v>
      </c>
      <c r="D222" s="93" t="s">
        <v>38</v>
      </c>
      <c r="E222" s="75" t="s">
        <v>132</v>
      </c>
      <c r="F222" s="75"/>
      <c r="G222" s="93"/>
      <c r="H222" s="93"/>
      <c r="I222" s="93" t="s">
        <v>92</v>
      </c>
      <c r="J222" s="73"/>
      <c r="K222" s="93" t="s">
        <v>182</v>
      </c>
      <c r="L222" s="127" t="s">
        <v>358</v>
      </c>
      <c r="M222" s="93" t="s">
        <v>348</v>
      </c>
      <c r="N222" s="247" t="s">
        <v>224</v>
      </c>
      <c r="O222" s="93"/>
      <c r="P222" s="93"/>
      <c r="Q222" s="93"/>
      <c r="R222" s="93" t="s">
        <v>10</v>
      </c>
      <c r="S222" s="93"/>
      <c r="T222" s="73"/>
      <c r="U222" s="93" t="s">
        <v>171</v>
      </c>
      <c r="V222" s="34"/>
      <c r="W222" s="95">
        <f>COUNTIF($A222:$M222,"*raulic*")</f>
        <v>1</v>
      </c>
      <c r="X222" s="26"/>
      <c r="Y222" s="26"/>
      <c r="Z222" s="26"/>
      <c r="AA222" s="95">
        <f>COUNTIF($A222:$M222,"*béland*")</f>
        <v>1</v>
      </c>
      <c r="AB222" s="95">
        <f>COUNTIF($A222:$M222,"*jalenques*")</f>
        <v>1</v>
      </c>
      <c r="AC222" s="95">
        <f>COUNTIF($A222:$M222,"*jalenques*")</f>
        <v>1</v>
      </c>
      <c r="AD222" s="95">
        <f>COUNTIF($A222:$M222,"*Branquart*")</f>
        <v>1</v>
      </c>
      <c r="AE222" s="95">
        <f>COUNTIF($A222:$M222,"*louvard*")</f>
        <v>1</v>
      </c>
      <c r="AF222" s="95">
        <f>COUNTIF($A222:$M222,"*langlois*")</f>
        <v>1</v>
      </c>
      <c r="AG222" s="95">
        <f>COUNTIF($A222:$M222,"*fitz*")</f>
        <v>1</v>
      </c>
      <c r="AH222" s="95">
        <f>COUNTIF($A222:$M222,"*summa*")</f>
        <v>1</v>
      </c>
      <c r="AI222" s="95">
        <f>COUNTIF($A222:$M222,"*grosset*")</f>
        <v>1</v>
      </c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</row>
    <row r="223" spans="1:48" x14ac:dyDescent="0.25">
      <c r="A223" s="93">
        <f t="shared" si="11"/>
        <v>43769</v>
      </c>
      <c r="B223" s="72" t="s">
        <v>9</v>
      </c>
      <c r="C223" s="75" t="s">
        <v>224</v>
      </c>
      <c r="D223" s="93" t="s">
        <v>38</v>
      </c>
      <c r="E223" s="75" t="s">
        <v>132</v>
      </c>
      <c r="F223" s="75"/>
      <c r="G223" s="93"/>
      <c r="H223" s="93"/>
      <c r="I223" s="93" t="s">
        <v>92</v>
      </c>
      <c r="J223" s="73"/>
      <c r="K223" s="93" t="s">
        <v>183</v>
      </c>
      <c r="L223" s="127" t="s">
        <v>358</v>
      </c>
      <c r="M223" s="93" t="s">
        <v>348</v>
      </c>
      <c r="N223" s="247" t="s">
        <v>224</v>
      </c>
      <c r="O223" s="93"/>
      <c r="P223" s="93"/>
      <c r="Q223" s="93"/>
      <c r="R223" s="93" t="s">
        <v>10</v>
      </c>
      <c r="S223" s="93"/>
      <c r="T223" s="73"/>
      <c r="U223" s="93" t="s">
        <v>171</v>
      </c>
      <c r="V223" s="34"/>
      <c r="W223" s="95">
        <f>COUNTIF($A223:$M223,"*raulic*")</f>
        <v>1</v>
      </c>
      <c r="X223" s="26"/>
      <c r="Y223" s="26"/>
      <c r="Z223" s="26"/>
      <c r="AA223" s="95">
        <f>COUNTIF($A223:$M223,"*béland*")</f>
        <v>1</v>
      </c>
      <c r="AB223" s="95">
        <f>COUNTIF($A223:$M223,"*jalenques*")</f>
        <v>1</v>
      </c>
      <c r="AC223" s="95">
        <f>COUNTIF($A223:$M223,"*jalenques*")</f>
        <v>1</v>
      </c>
      <c r="AD223" s="95">
        <f>COUNTIF($A223:$M223,"*Branquart*")</f>
        <v>1</v>
      </c>
      <c r="AE223" s="95">
        <f>COUNTIF($A223:$M223,"*louvard*")</f>
        <v>1</v>
      </c>
      <c r="AF223" s="95">
        <f>COUNTIF($A223:$M223,"*langlois*")</f>
        <v>1</v>
      </c>
      <c r="AG223" s="95">
        <f>COUNTIF($A223:$M223,"*fitz*")</f>
        <v>1</v>
      </c>
      <c r="AH223" s="95">
        <f>COUNTIF($A223:$M223,"*summa*")</f>
        <v>1</v>
      </c>
      <c r="AI223" s="95">
        <f>COUNTIF($A223:$M223,"*grosset*")</f>
        <v>1</v>
      </c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</row>
    <row r="224" spans="1:48" x14ac:dyDescent="0.25">
      <c r="A224" s="93">
        <f t="shared" si="11"/>
        <v>43770</v>
      </c>
      <c r="B224" s="72" t="s">
        <v>9</v>
      </c>
      <c r="C224" s="75" t="s">
        <v>224</v>
      </c>
      <c r="D224" s="104" t="s">
        <v>33</v>
      </c>
      <c r="E224" s="75" t="s">
        <v>132</v>
      </c>
      <c r="F224" s="75"/>
      <c r="G224" s="93" t="s">
        <v>65</v>
      </c>
      <c r="H224" s="93"/>
      <c r="I224" s="93" t="s">
        <v>92</v>
      </c>
      <c r="J224" s="73"/>
      <c r="K224" s="93" t="s">
        <v>290</v>
      </c>
      <c r="L224" s="127" t="s">
        <v>358</v>
      </c>
      <c r="M224" s="93" t="s">
        <v>348</v>
      </c>
      <c r="N224" s="247" t="s">
        <v>78</v>
      </c>
      <c r="O224" s="93"/>
      <c r="P224" s="93"/>
      <c r="Q224" s="93"/>
      <c r="R224" s="93" t="s">
        <v>10</v>
      </c>
      <c r="S224" s="56"/>
      <c r="T224" s="151"/>
      <c r="U224" s="93" t="s">
        <v>171</v>
      </c>
      <c r="V224" s="34"/>
      <c r="W224" s="95">
        <f>COUNTIF($A224:$M224,"*raulic*")</f>
        <v>1</v>
      </c>
      <c r="X224" s="26"/>
      <c r="Y224" s="26"/>
      <c r="Z224" s="26"/>
      <c r="AA224" s="95">
        <f>COUNTIF($A224:$M224,"*béland*")</f>
        <v>1</v>
      </c>
      <c r="AB224" s="95">
        <f>COUNTIF($A224:$M224,"*jalenques*")</f>
        <v>1</v>
      </c>
      <c r="AC224" s="95">
        <f>COUNTIF($A224:$M224,"*boudreau*")</f>
        <v>1</v>
      </c>
      <c r="AD224" s="95">
        <f>COUNTIF($A224:$M224,"*Branquart*")</f>
        <v>1</v>
      </c>
      <c r="AE224" s="95">
        <f>COUNTIF($A224:$M224,"*louvard*")</f>
        <v>1</v>
      </c>
      <c r="AF224" s="27"/>
      <c r="AG224" s="95">
        <f>COUNTIF($A224:$M224,"*fitz*")</f>
        <v>1</v>
      </c>
      <c r="AH224" s="95">
        <f>COUNTIF($A224:$M224,"*summa*")</f>
        <v>1</v>
      </c>
      <c r="AI224" s="95">
        <f>COUNTIF($A224:$M224,"*grosset*")</f>
        <v>1</v>
      </c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</row>
    <row r="225" spans="1:48" x14ac:dyDescent="0.25">
      <c r="A225" s="92">
        <f t="shared" si="11"/>
        <v>43771</v>
      </c>
      <c r="B225" s="92"/>
      <c r="C225" s="92"/>
      <c r="D225" s="92"/>
      <c r="E225" s="92"/>
      <c r="F225" s="92"/>
      <c r="G225" s="92"/>
      <c r="H225" s="92"/>
      <c r="I225" s="92"/>
      <c r="J225" s="71"/>
      <c r="K225" s="92"/>
      <c r="L225" s="164"/>
      <c r="M225" s="92"/>
      <c r="N225" s="92"/>
      <c r="O225" s="92"/>
      <c r="P225" s="247" t="s">
        <v>78</v>
      </c>
      <c r="Q225" s="92"/>
      <c r="R225" s="92" t="s">
        <v>10</v>
      </c>
      <c r="S225" s="92" t="s">
        <v>33</v>
      </c>
      <c r="T225" s="71"/>
      <c r="U225" s="92"/>
      <c r="V225" s="34"/>
      <c r="W225" s="26"/>
      <c r="X225" s="26"/>
      <c r="Y225" s="26"/>
      <c r="Z225" s="26"/>
      <c r="AA225" s="26"/>
      <c r="AB225" s="27"/>
      <c r="AC225" s="27"/>
      <c r="AD225" s="27"/>
      <c r="AE225" s="27"/>
      <c r="AF225" s="27"/>
      <c r="AG225" s="27"/>
      <c r="AH225" s="27"/>
      <c r="AI225" s="27"/>
      <c r="AJ225" s="70"/>
      <c r="AK225" s="70"/>
      <c r="AL225" s="70"/>
      <c r="AM225" s="70"/>
      <c r="AN225" s="17"/>
      <c r="AO225" s="17"/>
      <c r="AP225" s="17"/>
      <c r="AQ225" s="70"/>
      <c r="AR225" s="70"/>
      <c r="AS225" s="70"/>
      <c r="AT225" s="70"/>
      <c r="AU225" s="70"/>
      <c r="AV225" s="70"/>
    </row>
    <row r="226" spans="1:48" x14ac:dyDescent="0.25">
      <c r="A226" s="92">
        <f t="shared" si="11"/>
        <v>43772</v>
      </c>
      <c r="B226" s="92"/>
      <c r="C226" s="92"/>
      <c r="D226" s="92"/>
      <c r="E226" s="92"/>
      <c r="F226" s="92"/>
      <c r="G226" s="92"/>
      <c r="H226" s="92"/>
      <c r="I226" s="92"/>
      <c r="J226" s="71"/>
      <c r="K226" s="92"/>
      <c r="L226" s="164"/>
      <c r="M226" s="92"/>
      <c r="N226" s="92"/>
      <c r="O226" s="92"/>
      <c r="P226" s="247" t="s">
        <v>78</v>
      </c>
      <c r="Q226" s="92"/>
      <c r="R226" s="92" t="s">
        <v>10</v>
      </c>
      <c r="S226" s="92" t="s">
        <v>33</v>
      </c>
      <c r="T226" s="71"/>
      <c r="U226" s="92"/>
      <c r="V226" s="34"/>
      <c r="W226" s="26"/>
      <c r="X226" s="26"/>
      <c r="Y226" s="26"/>
      <c r="Z226" s="26"/>
      <c r="AA226" s="26"/>
      <c r="AB226" s="27"/>
      <c r="AC226" s="27"/>
      <c r="AD226" s="27"/>
      <c r="AE226" s="27"/>
      <c r="AF226" s="27"/>
      <c r="AG226" s="27"/>
      <c r="AH226" s="27"/>
      <c r="AI226" s="27"/>
      <c r="AJ226" s="70"/>
      <c r="AK226" s="70"/>
      <c r="AL226" s="70"/>
      <c r="AM226" s="70"/>
      <c r="AN226" s="17"/>
      <c r="AO226" s="17"/>
      <c r="AP226" s="17"/>
      <c r="AQ226" s="70"/>
      <c r="AR226" s="70"/>
      <c r="AS226" s="70"/>
      <c r="AT226" s="70"/>
      <c r="AU226" s="70"/>
      <c r="AV226" s="70"/>
    </row>
    <row r="227" spans="1:48" x14ac:dyDescent="0.25">
      <c r="A227" s="93">
        <f t="shared" si="11"/>
        <v>43773</v>
      </c>
      <c r="B227" s="72" t="s">
        <v>33</v>
      </c>
      <c r="C227" s="75" t="s">
        <v>231</v>
      </c>
      <c r="D227" s="93" t="s">
        <v>37</v>
      </c>
      <c r="E227" s="75" t="s">
        <v>132</v>
      </c>
      <c r="F227" s="75"/>
      <c r="G227" s="93"/>
      <c r="H227" s="93"/>
      <c r="I227" s="93" t="s">
        <v>40</v>
      </c>
      <c r="J227" s="73"/>
      <c r="K227" s="93" t="s">
        <v>337</v>
      </c>
      <c r="L227" s="127" t="s">
        <v>368</v>
      </c>
      <c r="M227" s="93" t="s">
        <v>372</v>
      </c>
      <c r="N227" s="247" t="s">
        <v>135</v>
      </c>
      <c r="O227" s="93"/>
      <c r="P227" s="93"/>
      <c r="Q227" s="93"/>
      <c r="R227" s="93" t="s">
        <v>20</v>
      </c>
      <c r="S227" s="93"/>
      <c r="T227" s="73"/>
      <c r="U227" s="93"/>
      <c r="V227" s="34"/>
      <c r="W227" s="95">
        <f>COUNTIF($A227:$M227,"*raulic*")</f>
        <v>1</v>
      </c>
      <c r="X227" s="26"/>
      <c r="Y227" s="26"/>
      <c r="Z227" s="26"/>
      <c r="AA227" s="95">
        <f>COUNTIF($A227:$M227,"*béland*")</f>
        <v>1</v>
      </c>
      <c r="AB227" s="95">
        <f>COUNTIF($A227:$M227,"*jalenques*")</f>
        <v>1</v>
      </c>
      <c r="AC227" s="95">
        <f>COUNTIF($A227:$M227,"*boudreau*")</f>
        <v>1</v>
      </c>
      <c r="AD227" s="95">
        <f>COUNTIF($A227:$M227,"*Branquart*")</f>
        <v>1</v>
      </c>
      <c r="AE227" s="95">
        <f>COUNTIF($A227:$M227,"*louvard*")</f>
        <v>1</v>
      </c>
      <c r="AF227" s="160">
        <f>COUNTIF($A227:$M227,"*langlois*")</f>
        <v>1</v>
      </c>
      <c r="AG227" s="95">
        <f>COUNTIF($A227:$M227,"*fitz*")</f>
        <v>1</v>
      </c>
      <c r="AH227" s="95">
        <f>COUNTIF($A227:$M227,"*summa*")</f>
        <v>1</v>
      </c>
      <c r="AI227" s="95">
        <f>COUNTIF($A227:$M227,"*grosset*")</f>
        <v>1</v>
      </c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</row>
    <row r="228" spans="1:48" x14ac:dyDescent="0.25">
      <c r="A228" s="93">
        <f t="shared" si="11"/>
        <v>43774</v>
      </c>
      <c r="B228" s="72" t="s">
        <v>33</v>
      </c>
      <c r="C228" s="75" t="s">
        <v>231</v>
      </c>
      <c r="D228" s="93" t="s">
        <v>10</v>
      </c>
      <c r="E228" s="75" t="s">
        <v>132</v>
      </c>
      <c r="F228" s="75"/>
      <c r="G228" s="75" t="s">
        <v>40</v>
      </c>
      <c r="H228" s="93"/>
      <c r="I228" s="93" t="s">
        <v>8</v>
      </c>
      <c r="J228" s="73"/>
      <c r="K228" s="93" t="s">
        <v>109</v>
      </c>
      <c r="L228" s="127" t="s">
        <v>368</v>
      </c>
      <c r="M228" s="93" t="s">
        <v>372</v>
      </c>
      <c r="N228" s="247" t="s">
        <v>135</v>
      </c>
      <c r="O228" s="93"/>
      <c r="P228" s="93"/>
      <c r="Q228" s="93"/>
      <c r="R228" s="93" t="s">
        <v>20</v>
      </c>
      <c r="S228" s="93"/>
      <c r="T228" s="73"/>
      <c r="U228" s="93"/>
      <c r="V228" s="34"/>
      <c r="W228" s="95">
        <f>COUNTIF($A228:$M228,"*raulic*")</f>
        <v>1</v>
      </c>
      <c r="X228" s="26"/>
      <c r="Y228" s="26"/>
      <c r="Z228" s="26"/>
      <c r="AA228" s="95">
        <f>COUNTIF($A228:$M228,"*béland*")</f>
        <v>1</v>
      </c>
      <c r="AB228" s="95">
        <f>COUNTIF($A228:$M228,"*jalenques*")</f>
        <v>1</v>
      </c>
      <c r="AC228" s="95">
        <f>COUNTIF($A228:$M228,"*jalenques*")</f>
        <v>1</v>
      </c>
      <c r="AD228" s="95">
        <f>COUNTIF($A228:$M228,"*Branquart*")</f>
        <v>1</v>
      </c>
      <c r="AE228" s="95">
        <f>COUNTIF($A228:$M228,"*louvard*")</f>
        <v>1</v>
      </c>
      <c r="AF228" s="95">
        <f>COUNTIF($A228:$M228,"*langlois*")</f>
        <v>1</v>
      </c>
      <c r="AG228" s="95">
        <f>COUNTIF($A228:$M228,"*fitz*")</f>
        <v>1</v>
      </c>
      <c r="AH228" s="95">
        <f>COUNTIF($A228:$M228,"*summa*")</f>
        <v>1</v>
      </c>
      <c r="AI228" s="95">
        <f>COUNTIF($A228:$M228,"*grosset*")</f>
        <v>1</v>
      </c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</row>
    <row r="229" spans="1:48" x14ac:dyDescent="0.25">
      <c r="A229" s="93">
        <f t="shared" si="11"/>
        <v>43775</v>
      </c>
      <c r="B229" s="72" t="s">
        <v>33</v>
      </c>
      <c r="C229" s="75" t="s">
        <v>231</v>
      </c>
      <c r="D229" s="93" t="s">
        <v>37</v>
      </c>
      <c r="E229" s="75" t="s">
        <v>132</v>
      </c>
      <c r="F229" s="75"/>
      <c r="G229" s="75"/>
      <c r="H229" s="93"/>
      <c r="I229" s="93" t="s">
        <v>40</v>
      </c>
      <c r="J229" s="73"/>
      <c r="K229" s="93" t="s">
        <v>169</v>
      </c>
      <c r="L229" s="127" t="s">
        <v>368</v>
      </c>
      <c r="M229" s="93" t="s">
        <v>372</v>
      </c>
      <c r="N229" s="247" t="s">
        <v>78</v>
      </c>
      <c r="O229" s="93"/>
      <c r="P229" s="93"/>
      <c r="Q229" s="93"/>
      <c r="R229" s="93" t="s">
        <v>20</v>
      </c>
      <c r="S229" s="93"/>
      <c r="T229" s="73"/>
      <c r="U229" s="93"/>
      <c r="V229" s="34"/>
      <c r="W229" s="95">
        <f>COUNTIF($A229:$M229,"*raulic*")</f>
        <v>1</v>
      </c>
      <c r="X229" s="26"/>
      <c r="Y229" s="26"/>
      <c r="Z229" s="26"/>
      <c r="AA229" s="95">
        <f>COUNTIF($A229:$M229,"*béland*")</f>
        <v>1</v>
      </c>
      <c r="AB229" s="95">
        <f>COUNTIF($A229:$M229,"*jalenques*")</f>
        <v>1</v>
      </c>
      <c r="AC229" s="95">
        <f>COUNTIF($A229:$M229,"*jalenques*")</f>
        <v>1</v>
      </c>
      <c r="AD229" s="95">
        <f>COUNTIF($A229:$M229,"*Branquart*")</f>
        <v>1</v>
      </c>
      <c r="AE229" s="95">
        <f>COUNTIF($A229:$M229,"*louvard*")</f>
        <v>1</v>
      </c>
      <c r="AF229" s="95">
        <f>COUNTIF($A229:$M229,"*langlois*")</f>
        <v>1</v>
      </c>
      <c r="AG229" s="95">
        <f>COUNTIF($A229:$M229,"*fitz*")</f>
        <v>1</v>
      </c>
      <c r="AH229" s="95">
        <f>COUNTIF($A229:$M229,"*summa*")</f>
        <v>1</v>
      </c>
      <c r="AI229" s="95">
        <f>COUNTIF($A229:$M229,"*grosset*")</f>
        <v>1</v>
      </c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</row>
    <row r="230" spans="1:48" x14ac:dyDescent="0.25">
      <c r="A230" s="93">
        <f t="shared" si="11"/>
        <v>43776</v>
      </c>
      <c r="B230" s="72" t="s">
        <v>33</v>
      </c>
      <c r="C230" s="75" t="s">
        <v>231</v>
      </c>
      <c r="D230" s="93" t="s">
        <v>37</v>
      </c>
      <c r="E230" s="75" t="s">
        <v>132</v>
      </c>
      <c r="F230" s="75"/>
      <c r="G230" s="75"/>
      <c r="H230" s="93"/>
      <c r="I230" s="93" t="s">
        <v>40</v>
      </c>
      <c r="J230" s="73"/>
      <c r="K230" s="93" t="s">
        <v>169</v>
      </c>
      <c r="L230" s="127" t="s">
        <v>368</v>
      </c>
      <c r="M230" s="93" t="s">
        <v>372</v>
      </c>
      <c r="N230" s="247" t="s">
        <v>78</v>
      </c>
      <c r="O230" s="93"/>
      <c r="P230" s="93"/>
      <c r="Q230" s="93"/>
      <c r="R230" s="93" t="s">
        <v>20</v>
      </c>
      <c r="S230" s="93"/>
      <c r="T230" s="73"/>
      <c r="U230" s="93"/>
      <c r="V230" s="34"/>
      <c r="W230" s="95">
        <f>COUNTIF($A230:$M230,"*raulic*")</f>
        <v>1</v>
      </c>
      <c r="X230" s="26"/>
      <c r="Y230" s="26"/>
      <c r="Z230" s="26"/>
      <c r="AA230" s="95">
        <f>COUNTIF($A230:$M230,"*béland*")</f>
        <v>1</v>
      </c>
      <c r="AB230" s="95">
        <f>COUNTIF($A230:$M230,"*jalenques*")</f>
        <v>1</v>
      </c>
      <c r="AC230" s="95">
        <f>COUNTIF($A230:$M230,"*jalenques*")</f>
        <v>1</v>
      </c>
      <c r="AD230" s="95">
        <f>COUNTIF($A230:$M230,"*Branquart*")</f>
        <v>1</v>
      </c>
      <c r="AE230" s="95">
        <f>COUNTIF($A230:$M230,"*louvard*")</f>
        <v>1</v>
      </c>
      <c r="AF230" s="95">
        <f>COUNTIF($A230:$M230,"*langlois*")</f>
        <v>1</v>
      </c>
      <c r="AG230" s="95">
        <f>COUNTIF($A230:$M230,"*fitz*")</f>
        <v>1</v>
      </c>
      <c r="AH230" s="95">
        <f>COUNTIF($A230:$M230,"*summa*")</f>
        <v>1</v>
      </c>
      <c r="AI230" s="95">
        <f>COUNTIF($A230:$M230,"*grosset*")</f>
        <v>1</v>
      </c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</row>
    <row r="231" spans="1:48" x14ac:dyDescent="0.25">
      <c r="A231" s="93">
        <f t="shared" si="11"/>
        <v>43777</v>
      </c>
      <c r="B231" s="72" t="s">
        <v>33</v>
      </c>
      <c r="C231" s="75" t="s">
        <v>34</v>
      </c>
      <c r="D231" s="93" t="s">
        <v>33</v>
      </c>
      <c r="E231" s="75" t="s">
        <v>132</v>
      </c>
      <c r="F231" s="75"/>
      <c r="G231" s="126" t="s">
        <v>57</v>
      </c>
      <c r="H231" s="93"/>
      <c r="I231" s="93" t="s">
        <v>40</v>
      </c>
      <c r="J231" s="73"/>
      <c r="K231" s="93" t="s">
        <v>336</v>
      </c>
      <c r="L231" s="127" t="s">
        <v>368</v>
      </c>
      <c r="M231" s="93" t="s">
        <v>372</v>
      </c>
      <c r="N231" s="93" t="s">
        <v>224</v>
      </c>
      <c r="O231" s="93"/>
      <c r="P231" s="93"/>
      <c r="Q231" s="93"/>
      <c r="R231" s="93" t="s">
        <v>20</v>
      </c>
      <c r="S231" s="56"/>
      <c r="T231" s="151"/>
      <c r="U231" s="93"/>
      <c r="V231" s="34"/>
      <c r="W231" s="95">
        <f>COUNTIF($A231:$M231,"*raulic*")</f>
        <v>1</v>
      </c>
      <c r="X231" s="26"/>
      <c r="Y231" s="26"/>
      <c r="Z231" s="26"/>
      <c r="AA231" s="95">
        <f>COUNTIF($A231:$M231,"*béland*")</f>
        <v>2</v>
      </c>
      <c r="AB231" s="95">
        <f>COUNTIF($A231:$M231,"*jalenques*")</f>
        <v>1</v>
      </c>
      <c r="AC231" s="95">
        <f>COUNTIF($A231:$M231,"*boudreau*")</f>
        <v>1</v>
      </c>
      <c r="AD231" s="95">
        <f>COUNTIF($A231:$M231,"*Branquart*")</f>
        <v>1</v>
      </c>
      <c r="AE231" s="95">
        <f>COUNTIF($A231:$M231,"*louvard*")</f>
        <v>1</v>
      </c>
      <c r="AF231" s="27"/>
      <c r="AG231" s="95">
        <f>COUNTIF($A231:$M231,"*fitz*")</f>
        <v>1</v>
      </c>
      <c r="AH231" s="95">
        <f>COUNTIF($A231:$M231,"*summa*")</f>
        <v>2</v>
      </c>
      <c r="AI231" s="95">
        <f>COUNTIF($A231:$M231,"*grosset*")</f>
        <v>1</v>
      </c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</row>
    <row r="232" spans="1:48" x14ac:dyDescent="0.25">
      <c r="A232" s="92">
        <f t="shared" si="11"/>
        <v>43778</v>
      </c>
      <c r="B232" s="92"/>
      <c r="C232" s="92"/>
      <c r="D232" s="92"/>
      <c r="E232" s="92"/>
      <c r="F232" s="92"/>
      <c r="G232" s="92"/>
      <c r="H232" s="92"/>
      <c r="I232" s="92"/>
      <c r="J232" s="71"/>
      <c r="K232" s="92"/>
      <c r="L232" s="164"/>
      <c r="M232" s="92"/>
      <c r="N232" s="92"/>
      <c r="O232" s="92"/>
      <c r="P232" s="92" t="s">
        <v>224</v>
      </c>
      <c r="Q232" s="92" t="s">
        <v>34</v>
      </c>
      <c r="R232" s="92" t="s">
        <v>20</v>
      </c>
      <c r="S232" s="92" t="s">
        <v>20</v>
      </c>
      <c r="T232" s="71"/>
      <c r="U232" s="92"/>
      <c r="V232" s="34"/>
      <c r="W232" s="26"/>
      <c r="X232" s="26"/>
      <c r="Y232" s="26"/>
      <c r="Z232" s="26"/>
      <c r="AA232" s="26"/>
      <c r="AB232" s="27"/>
      <c r="AC232" s="27"/>
      <c r="AD232" s="27"/>
      <c r="AE232" s="27"/>
      <c r="AF232" s="27"/>
      <c r="AG232" s="27"/>
      <c r="AH232" s="27"/>
      <c r="AI232" s="27"/>
      <c r="AJ232" s="70"/>
      <c r="AK232" s="70"/>
      <c r="AL232" s="70"/>
      <c r="AM232" s="70"/>
      <c r="AN232" s="17"/>
      <c r="AO232" s="17"/>
      <c r="AP232" s="17"/>
      <c r="AQ232" s="70"/>
      <c r="AR232" s="70"/>
      <c r="AS232" s="70"/>
      <c r="AT232" s="70"/>
      <c r="AU232" s="70"/>
      <c r="AV232" s="70"/>
    </row>
    <row r="233" spans="1:48" x14ac:dyDescent="0.25">
      <c r="A233" s="92">
        <f t="shared" si="11"/>
        <v>43779</v>
      </c>
      <c r="B233" s="92"/>
      <c r="C233" s="92"/>
      <c r="D233" s="92"/>
      <c r="E233" s="92"/>
      <c r="F233" s="92"/>
      <c r="G233" s="92"/>
      <c r="H233" s="92"/>
      <c r="I233" s="92"/>
      <c r="J233" s="71"/>
      <c r="K233" s="92"/>
      <c r="L233" s="164"/>
      <c r="M233" s="92"/>
      <c r="N233" s="92"/>
      <c r="O233" s="92"/>
      <c r="P233" s="92" t="s">
        <v>224</v>
      </c>
      <c r="Q233" s="92" t="s">
        <v>34</v>
      </c>
      <c r="R233" s="92" t="s">
        <v>20</v>
      </c>
      <c r="S233" s="92" t="s">
        <v>20</v>
      </c>
      <c r="T233" s="71"/>
      <c r="U233" s="92"/>
      <c r="V233" s="34"/>
      <c r="W233" s="26"/>
      <c r="X233" s="26"/>
      <c r="Y233" s="26"/>
      <c r="Z233" s="26"/>
      <c r="AA233" s="26"/>
      <c r="AB233" s="27"/>
      <c r="AC233" s="27"/>
      <c r="AD233" s="27"/>
      <c r="AE233" s="27"/>
      <c r="AF233" s="27"/>
      <c r="AG233" s="27"/>
      <c r="AH233" s="27"/>
      <c r="AI233" s="27"/>
      <c r="AJ233" s="70"/>
      <c r="AK233" s="70"/>
      <c r="AL233" s="70"/>
      <c r="AM233" s="70"/>
      <c r="AN233" s="17"/>
      <c r="AO233" s="17"/>
      <c r="AP233" s="17"/>
      <c r="AQ233" s="70"/>
      <c r="AR233" s="70"/>
      <c r="AS233" s="70"/>
      <c r="AT233" s="70"/>
      <c r="AU233" s="70"/>
      <c r="AV233" s="70"/>
    </row>
    <row r="234" spans="1:48" s="238" customFormat="1" x14ac:dyDescent="0.25">
      <c r="A234" s="91">
        <f t="shared" si="11"/>
        <v>43780</v>
      </c>
      <c r="B234" s="72" t="s">
        <v>9</v>
      </c>
      <c r="C234" s="75" t="s">
        <v>224</v>
      </c>
      <c r="D234" s="93" t="s">
        <v>38</v>
      </c>
      <c r="E234" s="75" t="s">
        <v>132</v>
      </c>
      <c r="F234" s="234"/>
      <c r="G234" s="91"/>
      <c r="H234" s="91"/>
      <c r="I234" s="99" t="s">
        <v>313</v>
      </c>
      <c r="J234" s="73"/>
      <c r="K234" s="91" t="s">
        <v>20</v>
      </c>
      <c r="L234" s="127" t="s">
        <v>368</v>
      </c>
      <c r="M234" s="93" t="s">
        <v>349</v>
      </c>
      <c r="N234" s="91" t="s">
        <v>135</v>
      </c>
      <c r="O234" s="91"/>
      <c r="P234" s="91"/>
      <c r="Q234" s="91"/>
      <c r="R234" s="91" t="s">
        <v>30</v>
      </c>
      <c r="S234" s="91"/>
      <c r="T234" s="235"/>
      <c r="U234" s="91"/>
      <c r="V234" s="236"/>
      <c r="W234" s="237"/>
      <c r="X234" s="237"/>
      <c r="Y234" s="237"/>
      <c r="Z234" s="237"/>
      <c r="AA234" s="237"/>
      <c r="AB234" s="237"/>
      <c r="AC234" s="70"/>
      <c r="AD234" s="237"/>
      <c r="AE234" s="237"/>
      <c r="AF234" s="70"/>
      <c r="AG234" s="70"/>
      <c r="AH234" s="70"/>
      <c r="AI234" s="70"/>
      <c r="AJ234" s="70"/>
      <c r="AK234" s="70"/>
      <c r="AL234" s="70"/>
      <c r="AM234" s="70"/>
      <c r="AN234" s="70"/>
      <c r="AO234" s="70"/>
      <c r="AP234" s="70"/>
      <c r="AQ234" s="70"/>
      <c r="AR234" s="70"/>
      <c r="AS234" s="70"/>
      <c r="AT234" s="70"/>
      <c r="AU234" s="70"/>
      <c r="AV234" s="70"/>
    </row>
    <row r="235" spans="1:48" x14ac:dyDescent="0.25">
      <c r="A235" s="93">
        <f t="shared" si="11"/>
        <v>43781</v>
      </c>
      <c r="B235" s="72" t="s">
        <v>9</v>
      </c>
      <c r="C235" s="75" t="s">
        <v>224</v>
      </c>
      <c r="D235" s="93" t="s">
        <v>10</v>
      </c>
      <c r="E235" s="75" t="s">
        <v>132</v>
      </c>
      <c r="F235" s="75"/>
      <c r="G235" s="75" t="s">
        <v>1</v>
      </c>
      <c r="H235" s="93"/>
      <c r="I235" s="99" t="s">
        <v>313</v>
      </c>
      <c r="J235" s="73"/>
      <c r="K235" s="93" t="s">
        <v>36</v>
      </c>
      <c r="L235" s="127" t="s">
        <v>368</v>
      </c>
      <c r="M235" s="93" t="s">
        <v>349</v>
      </c>
      <c r="N235" s="93" t="s">
        <v>135</v>
      </c>
      <c r="O235" s="93"/>
      <c r="P235" s="93"/>
      <c r="Q235" s="93"/>
      <c r="R235" s="91" t="s">
        <v>30</v>
      </c>
      <c r="S235" s="93"/>
      <c r="T235" s="73"/>
      <c r="U235" s="93"/>
      <c r="V235" s="34"/>
      <c r="W235" s="95">
        <f>COUNTIF($A235:$M235,"*raulic*")</f>
        <v>1</v>
      </c>
      <c r="X235" s="26"/>
      <c r="Y235" s="26"/>
      <c r="Z235" s="26"/>
      <c r="AA235" s="95">
        <f>COUNTIF($A235:$M235,"*béland*")</f>
        <v>1</v>
      </c>
      <c r="AB235" s="95">
        <f t="shared" ref="AB235:AC237" si="12">COUNTIF($A235:$M235,"*jalenques*")</f>
        <v>1</v>
      </c>
      <c r="AC235" s="95">
        <f t="shared" si="12"/>
        <v>1</v>
      </c>
      <c r="AD235" s="95">
        <f>COUNTIF($A235:$M235,"*Branquart*")</f>
        <v>1</v>
      </c>
      <c r="AE235" s="95">
        <f>COUNTIF($A235:$M235,"*louvard*")</f>
        <v>1</v>
      </c>
      <c r="AF235" s="95">
        <f>COUNTIF($A235:$M235,"*langlois*")</f>
        <v>1</v>
      </c>
      <c r="AG235" s="95">
        <f>COUNTIF($A235:$M235,"*fitz*")</f>
        <v>1</v>
      </c>
      <c r="AH235" s="95">
        <f>COUNTIF($A235:$M235,"*summa*")</f>
        <v>1</v>
      </c>
      <c r="AI235" s="160">
        <f>COUNTIF($A235:$M235,"*grosset*")</f>
        <v>1</v>
      </c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</row>
    <row r="236" spans="1:48" x14ac:dyDescent="0.25">
      <c r="A236" s="93">
        <f t="shared" si="11"/>
        <v>43782</v>
      </c>
      <c r="B236" s="72" t="s">
        <v>9</v>
      </c>
      <c r="C236" s="75" t="s">
        <v>224</v>
      </c>
      <c r="D236" s="93" t="s">
        <v>38</v>
      </c>
      <c r="E236" s="75" t="s">
        <v>132</v>
      </c>
      <c r="F236" s="75"/>
      <c r="G236" s="93"/>
      <c r="H236" s="93"/>
      <c r="I236" s="99" t="s">
        <v>313</v>
      </c>
      <c r="J236" s="73"/>
      <c r="K236" s="93" t="s">
        <v>57</v>
      </c>
      <c r="L236" s="127" t="s">
        <v>368</v>
      </c>
      <c r="M236" s="93" t="s">
        <v>349</v>
      </c>
      <c r="N236" s="93" t="s">
        <v>224</v>
      </c>
      <c r="O236" s="93"/>
      <c r="P236" s="93"/>
      <c r="Q236" s="93"/>
      <c r="R236" s="91" t="s">
        <v>30</v>
      </c>
      <c r="S236" s="93"/>
      <c r="T236" s="73"/>
      <c r="U236" s="93"/>
      <c r="V236" s="34"/>
      <c r="W236" s="95">
        <f>COUNTIF($A236:$M236,"*raulic*")</f>
        <v>1</v>
      </c>
      <c r="X236" s="26"/>
      <c r="Y236" s="26"/>
      <c r="Z236" s="26"/>
      <c r="AA236" s="95">
        <f>COUNTIF($A236:$M236,"*béland*")</f>
        <v>1</v>
      </c>
      <c r="AB236" s="95">
        <f t="shared" si="12"/>
        <v>1</v>
      </c>
      <c r="AC236" s="95">
        <f t="shared" si="12"/>
        <v>1</v>
      </c>
      <c r="AD236" s="95">
        <f>COUNTIF($A236:$M236,"*Branquart*")</f>
        <v>1</v>
      </c>
      <c r="AE236" s="95">
        <f>COUNTIF($A236:$M236,"*louvard*")</f>
        <v>1</v>
      </c>
      <c r="AF236" s="95">
        <f>COUNTIF($A236:$M236,"*langlois*")</f>
        <v>1</v>
      </c>
      <c r="AG236" s="95">
        <f>COUNTIF($A236:$M236,"*fitz*")</f>
        <v>1</v>
      </c>
      <c r="AH236" s="95">
        <f>COUNTIF($A236:$M236,"*summa*")</f>
        <v>1</v>
      </c>
      <c r="AI236" s="95">
        <f>COUNTIF($A236:$M236,"*grosset*")</f>
        <v>1</v>
      </c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</row>
    <row r="237" spans="1:48" x14ac:dyDescent="0.25">
      <c r="A237" s="93">
        <f t="shared" si="11"/>
        <v>43783</v>
      </c>
      <c r="B237" s="72" t="s">
        <v>9</v>
      </c>
      <c r="C237" s="75" t="s">
        <v>224</v>
      </c>
      <c r="D237" s="93" t="s">
        <v>38</v>
      </c>
      <c r="E237" s="75" t="s">
        <v>132</v>
      </c>
      <c r="F237" s="75"/>
      <c r="G237" s="93"/>
      <c r="H237" s="93"/>
      <c r="I237" s="99" t="s">
        <v>313</v>
      </c>
      <c r="J237" s="73"/>
      <c r="K237" s="93" t="s">
        <v>57</v>
      </c>
      <c r="L237" s="127" t="s">
        <v>368</v>
      </c>
      <c r="M237" s="93" t="s">
        <v>349</v>
      </c>
      <c r="N237" s="93" t="s">
        <v>224</v>
      </c>
      <c r="O237" s="93"/>
      <c r="P237" s="93"/>
      <c r="Q237" s="93"/>
      <c r="R237" s="91" t="s">
        <v>30</v>
      </c>
      <c r="S237" s="93"/>
      <c r="T237" s="73"/>
      <c r="U237" s="93"/>
      <c r="V237" s="34"/>
      <c r="W237" s="95">
        <f>COUNTIF($A237:$M237,"*raulic*")</f>
        <v>1</v>
      </c>
      <c r="X237" s="26"/>
      <c r="Y237" s="26"/>
      <c r="Z237" s="26"/>
      <c r="AA237" s="95">
        <f>COUNTIF($A237:$M237,"*béland*")</f>
        <v>1</v>
      </c>
      <c r="AB237" s="95">
        <f t="shared" si="12"/>
        <v>1</v>
      </c>
      <c r="AC237" s="95">
        <f t="shared" si="12"/>
        <v>1</v>
      </c>
      <c r="AD237" s="95">
        <f>COUNTIF($A237:$M237,"*Branquart*")</f>
        <v>1</v>
      </c>
      <c r="AE237" s="95">
        <f>COUNTIF($A237:$M237,"*louvard*")</f>
        <v>1</v>
      </c>
      <c r="AF237" s="95">
        <f>COUNTIF($A237:$M237,"*langlois*")</f>
        <v>1</v>
      </c>
      <c r="AG237" s="95">
        <f>COUNTIF($A237:$M237,"*fitz*")</f>
        <v>1</v>
      </c>
      <c r="AH237" s="95">
        <f>COUNTIF($A237:$M237,"*summa*")</f>
        <v>1</v>
      </c>
      <c r="AI237" s="95">
        <f>COUNTIF($A237:$M237,"*grosset*")</f>
        <v>1</v>
      </c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</row>
    <row r="238" spans="1:48" x14ac:dyDescent="0.25">
      <c r="A238" s="93">
        <f t="shared" si="11"/>
        <v>43784</v>
      </c>
      <c r="B238" s="72" t="s">
        <v>9</v>
      </c>
      <c r="C238" s="75" t="s">
        <v>224</v>
      </c>
      <c r="D238" s="93" t="s">
        <v>33</v>
      </c>
      <c r="E238" s="75" t="s">
        <v>132</v>
      </c>
      <c r="F238" s="75"/>
      <c r="G238" s="75" t="s">
        <v>57</v>
      </c>
      <c r="H238" s="93"/>
      <c r="I238" s="99" t="s">
        <v>313</v>
      </c>
      <c r="J238" s="73"/>
      <c r="K238" s="93"/>
      <c r="L238" s="127" t="s">
        <v>368</v>
      </c>
      <c r="M238" s="93" t="s">
        <v>349</v>
      </c>
      <c r="N238" s="93" t="s">
        <v>78</v>
      </c>
      <c r="O238" s="93"/>
      <c r="P238" s="93"/>
      <c r="Q238" s="93"/>
      <c r="R238" s="91" t="s">
        <v>30</v>
      </c>
      <c r="S238" s="56"/>
      <c r="T238" s="151"/>
      <c r="U238" s="93"/>
      <c r="V238" s="34"/>
      <c r="W238" s="95">
        <f>COUNTIF($A238:$M238,"*raulic*")</f>
        <v>1</v>
      </c>
      <c r="X238" s="26"/>
      <c r="Y238" s="26"/>
      <c r="Z238" s="26"/>
      <c r="AA238" s="95">
        <f>COUNTIF($A238:$M238,"*béland*")</f>
        <v>1</v>
      </c>
      <c r="AB238" s="95">
        <f>COUNTIF($A238:$M238,"*jalenques*")</f>
        <v>1</v>
      </c>
      <c r="AC238" s="95">
        <f>COUNTIF($A238:$M238,"*boudreau*")</f>
        <v>1</v>
      </c>
      <c r="AD238" s="95">
        <f>COUNTIF($A238:$M238,"*Branquart*")</f>
        <v>1</v>
      </c>
      <c r="AE238" s="95">
        <f>COUNTIF($A238:$M238,"*louvard*")</f>
        <v>1</v>
      </c>
      <c r="AF238" s="27"/>
      <c r="AG238" s="95">
        <f>COUNTIF($A238:$M238,"*fitz*")</f>
        <v>1</v>
      </c>
      <c r="AH238" s="95">
        <f>COUNTIF($A238:$M238,"*summa*")</f>
        <v>1</v>
      </c>
      <c r="AI238" s="95">
        <f>COUNTIF($A238:$M238,"*grosset*")</f>
        <v>1</v>
      </c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</row>
    <row r="239" spans="1:48" x14ac:dyDescent="0.25">
      <c r="A239" s="92">
        <f t="shared" si="11"/>
        <v>43785</v>
      </c>
      <c r="B239" s="92"/>
      <c r="C239" s="92"/>
      <c r="D239" s="92"/>
      <c r="E239" s="92"/>
      <c r="F239" s="92"/>
      <c r="G239" s="92"/>
      <c r="H239" s="92"/>
      <c r="I239" s="92"/>
      <c r="J239" s="71"/>
      <c r="K239" s="92"/>
      <c r="L239" s="164"/>
      <c r="M239" s="92"/>
      <c r="N239" s="92"/>
      <c r="O239" s="92"/>
      <c r="P239" s="92" t="s">
        <v>78</v>
      </c>
      <c r="Q239" s="92"/>
      <c r="R239" s="92" t="s">
        <v>30</v>
      </c>
      <c r="S239" s="92" t="s">
        <v>33</v>
      </c>
      <c r="T239" s="71"/>
      <c r="U239" s="92" t="s">
        <v>388</v>
      </c>
      <c r="V239" s="34"/>
      <c r="W239" s="26"/>
      <c r="X239" s="26"/>
      <c r="Y239" s="26"/>
      <c r="Z239" s="26"/>
      <c r="AA239" s="26"/>
      <c r="AB239" s="27"/>
      <c r="AC239" s="27"/>
      <c r="AD239" s="27"/>
      <c r="AE239" s="27"/>
      <c r="AF239" s="27"/>
      <c r="AG239" s="27"/>
      <c r="AH239" s="27"/>
      <c r="AI239" s="27"/>
      <c r="AJ239" s="70"/>
      <c r="AK239" s="70"/>
      <c r="AL239" s="70"/>
      <c r="AM239" s="70"/>
      <c r="AN239" s="17"/>
      <c r="AO239" s="17"/>
      <c r="AP239" s="17"/>
      <c r="AQ239" s="70"/>
      <c r="AR239" s="70"/>
      <c r="AS239" s="70"/>
      <c r="AT239" s="70"/>
      <c r="AU239" s="70"/>
      <c r="AV239" s="70"/>
    </row>
    <row r="240" spans="1:48" x14ac:dyDescent="0.25">
      <c r="A240" s="92">
        <f t="shared" si="11"/>
        <v>43786</v>
      </c>
      <c r="B240" s="92"/>
      <c r="C240" s="92"/>
      <c r="D240" s="92"/>
      <c r="E240" s="92"/>
      <c r="F240" s="92"/>
      <c r="G240" s="92"/>
      <c r="H240" s="92"/>
      <c r="I240" s="92"/>
      <c r="J240" s="71"/>
      <c r="K240" s="92"/>
      <c r="L240" s="164"/>
      <c r="M240" s="92"/>
      <c r="N240" s="92"/>
      <c r="O240" s="92"/>
      <c r="P240" s="92" t="s">
        <v>78</v>
      </c>
      <c r="Q240" s="92"/>
      <c r="R240" s="92" t="s">
        <v>30</v>
      </c>
      <c r="S240" s="92" t="s">
        <v>33</v>
      </c>
      <c r="T240" s="71"/>
      <c r="U240" s="92"/>
      <c r="V240" s="34"/>
      <c r="W240" s="26"/>
      <c r="X240" s="26"/>
      <c r="Y240" s="26"/>
      <c r="Z240" s="26"/>
      <c r="AA240" s="26"/>
      <c r="AB240" s="27"/>
      <c r="AC240" s="27"/>
      <c r="AD240" s="27"/>
      <c r="AE240" s="27"/>
      <c r="AF240" s="27"/>
      <c r="AG240" s="27"/>
      <c r="AH240" s="27"/>
      <c r="AI240" s="27"/>
      <c r="AJ240" s="70"/>
      <c r="AK240" s="70"/>
      <c r="AL240" s="70"/>
      <c r="AM240" s="70"/>
      <c r="AN240" s="17"/>
      <c r="AO240" s="17"/>
      <c r="AP240" s="17"/>
      <c r="AQ240" s="70"/>
      <c r="AR240" s="70"/>
      <c r="AS240" s="70"/>
      <c r="AT240" s="70"/>
      <c r="AU240" s="70"/>
      <c r="AV240" s="70"/>
    </row>
    <row r="241" spans="1:48" x14ac:dyDescent="0.25">
      <c r="A241" s="93">
        <f t="shared" si="11"/>
        <v>43787</v>
      </c>
      <c r="B241" s="72" t="s">
        <v>9</v>
      </c>
      <c r="C241" s="75" t="s">
        <v>135</v>
      </c>
      <c r="D241" s="93" t="s">
        <v>55</v>
      </c>
      <c r="E241" s="93" t="s">
        <v>227</v>
      </c>
      <c r="F241" s="75" t="s">
        <v>1</v>
      </c>
      <c r="G241" s="93"/>
      <c r="H241" s="93"/>
      <c r="I241" s="93" t="s">
        <v>34</v>
      </c>
      <c r="J241" s="73"/>
      <c r="K241" s="93" t="s">
        <v>172</v>
      </c>
      <c r="L241" s="127"/>
      <c r="M241" s="93"/>
      <c r="N241" s="93" t="s">
        <v>135</v>
      </c>
      <c r="O241" s="93"/>
      <c r="P241" s="93"/>
      <c r="Q241" s="93"/>
      <c r="R241" s="93" t="s">
        <v>33</v>
      </c>
      <c r="S241" s="93"/>
      <c r="T241" s="73"/>
      <c r="U241" s="93"/>
      <c r="V241" s="34"/>
      <c r="W241" s="95">
        <f>COUNTIF($A241:$M241,"*raulic*")</f>
        <v>1</v>
      </c>
      <c r="X241" s="26"/>
      <c r="Y241" s="26"/>
      <c r="Z241" s="26"/>
      <c r="AA241" s="95">
        <f>COUNTIF($A241:$M241,"*béland*")</f>
        <v>1</v>
      </c>
      <c r="AB241" s="95">
        <f>COUNTIF($A241:$M241,"*jalenques*")</f>
        <v>1</v>
      </c>
      <c r="AC241" s="95">
        <f>COUNTIF($A241:$M241,"*boudreau*")</f>
        <v>1</v>
      </c>
      <c r="AD241" s="95">
        <f>COUNTIF($A241:$M241,"*Branquart*")</f>
        <v>1</v>
      </c>
      <c r="AE241" s="95">
        <f>COUNTIF($A241:$M241,"*louvard*")</f>
        <v>1</v>
      </c>
      <c r="AF241" s="95">
        <f>COUNTIF($A241:$M241,"*langlois*")</f>
        <v>1</v>
      </c>
      <c r="AG241" s="95">
        <f>COUNTIF($A241:$M241,"*fitz*")</f>
        <v>1</v>
      </c>
      <c r="AH241" s="95">
        <f>COUNTIF($A241:$M241,"*summa*")</f>
        <v>1</v>
      </c>
      <c r="AI241" s="95">
        <f>COUNTIF($A241:$M241,"*grosset*")</f>
        <v>1</v>
      </c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</row>
    <row r="242" spans="1:48" x14ac:dyDescent="0.25">
      <c r="A242" s="93">
        <f t="shared" si="11"/>
        <v>43788</v>
      </c>
      <c r="B242" s="72" t="s">
        <v>9</v>
      </c>
      <c r="C242" s="75" t="s">
        <v>135</v>
      </c>
      <c r="D242" s="93" t="s">
        <v>33</v>
      </c>
      <c r="E242" s="93" t="s">
        <v>227</v>
      </c>
      <c r="F242" s="75" t="s">
        <v>1</v>
      </c>
      <c r="G242" s="75" t="s">
        <v>40</v>
      </c>
      <c r="H242" s="93"/>
      <c r="I242" s="93" t="s">
        <v>34</v>
      </c>
      <c r="J242" s="73"/>
      <c r="K242" s="93" t="s">
        <v>100</v>
      </c>
      <c r="L242" s="127"/>
      <c r="M242" s="93"/>
      <c r="N242" s="93" t="s">
        <v>135</v>
      </c>
      <c r="O242" s="93"/>
      <c r="P242" s="93"/>
      <c r="Q242" s="93"/>
      <c r="R242" s="93" t="s">
        <v>33</v>
      </c>
      <c r="S242" s="93"/>
      <c r="T242" s="73"/>
      <c r="U242" s="93"/>
      <c r="V242" s="34"/>
      <c r="W242" s="95">
        <f>COUNTIF($A242:$M242,"*raulic*")</f>
        <v>1</v>
      </c>
      <c r="X242" s="26"/>
      <c r="Y242" s="26"/>
      <c r="Z242" s="26"/>
      <c r="AA242" s="95">
        <f>COUNTIF($A242:$M242,"*béland*")</f>
        <v>1</v>
      </c>
      <c r="AB242" s="95">
        <f>COUNTIF($A242:$M242,"*jalenques*")</f>
        <v>1</v>
      </c>
      <c r="AC242" s="95">
        <f>COUNTIF($A242:$M242,"*jalenques*")</f>
        <v>1</v>
      </c>
      <c r="AD242" s="95">
        <f>COUNTIF($A242:$M242,"*Branquart*")</f>
        <v>1</v>
      </c>
      <c r="AE242" s="95">
        <f>COUNTIF($A242:$M242,"*louvard*")</f>
        <v>1</v>
      </c>
      <c r="AF242" s="95">
        <f>COUNTIF($A242:$M242,"*langlois*")</f>
        <v>1</v>
      </c>
      <c r="AG242" s="95">
        <f>COUNTIF($A242:$M242,"*fitz*")</f>
        <v>1</v>
      </c>
      <c r="AH242" s="95">
        <f>COUNTIF($A242:$M242,"*summa*")</f>
        <v>1</v>
      </c>
      <c r="AI242" s="95">
        <f>COUNTIF($A242:$M242,"*grosset*")</f>
        <v>1</v>
      </c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</row>
    <row r="243" spans="1:48" x14ac:dyDescent="0.25">
      <c r="A243" s="93">
        <f t="shared" si="11"/>
        <v>43789</v>
      </c>
      <c r="B243" s="72" t="s">
        <v>9</v>
      </c>
      <c r="C243" s="75" t="s">
        <v>135</v>
      </c>
      <c r="D243" s="93" t="s">
        <v>55</v>
      </c>
      <c r="E243" s="93" t="s">
        <v>227</v>
      </c>
      <c r="F243" s="75" t="s">
        <v>1</v>
      </c>
      <c r="G243" s="93"/>
      <c r="H243" s="93"/>
      <c r="I243" s="93" t="s">
        <v>34</v>
      </c>
      <c r="J243" s="73"/>
      <c r="K243" s="93" t="s">
        <v>172</v>
      </c>
      <c r="L243" s="127"/>
      <c r="M243" s="93"/>
      <c r="N243" s="93" t="s">
        <v>224</v>
      </c>
      <c r="O243" s="93"/>
      <c r="P243" s="93"/>
      <c r="Q243" s="93"/>
      <c r="R243" s="93" t="s">
        <v>33</v>
      </c>
      <c r="S243" s="93"/>
      <c r="T243" s="73"/>
      <c r="U243" s="93"/>
      <c r="V243" s="34"/>
      <c r="W243" s="95">
        <f>COUNTIF($A243:$M243,"*raulic*")</f>
        <v>1</v>
      </c>
      <c r="X243" s="26"/>
      <c r="Y243" s="26"/>
      <c r="Z243" s="26"/>
      <c r="AA243" s="95">
        <f>COUNTIF($A243:$M243,"*béland*")</f>
        <v>1</v>
      </c>
      <c r="AB243" s="95">
        <f>COUNTIF($A243:$M243,"*jalenques*")</f>
        <v>1</v>
      </c>
      <c r="AC243" s="95">
        <f>COUNTIF($A243:$M243,"*jalenques*")</f>
        <v>1</v>
      </c>
      <c r="AD243" s="95">
        <f>COUNTIF($A243:$M243,"*Branquart*")</f>
        <v>1</v>
      </c>
      <c r="AE243" s="95">
        <f>COUNTIF($A243:$M243,"*louvard*")</f>
        <v>1</v>
      </c>
      <c r="AF243" s="95">
        <f>COUNTIF($A243:$M243,"*langlois*")</f>
        <v>1</v>
      </c>
      <c r="AG243" s="95">
        <f>COUNTIF($A243:$M243,"*fitz*")</f>
        <v>1</v>
      </c>
      <c r="AH243" s="95">
        <f>COUNTIF($A243:$M243,"*summa*")</f>
        <v>1</v>
      </c>
      <c r="AI243" s="95">
        <f>COUNTIF($A243:$M243,"*grosset*")</f>
        <v>1</v>
      </c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</row>
    <row r="244" spans="1:48" x14ac:dyDescent="0.25">
      <c r="A244" s="93">
        <f t="shared" si="11"/>
        <v>43790</v>
      </c>
      <c r="B244" s="72" t="s">
        <v>9</v>
      </c>
      <c r="C244" s="75" t="s">
        <v>135</v>
      </c>
      <c r="D244" s="93" t="s">
        <v>55</v>
      </c>
      <c r="E244" s="93" t="s">
        <v>227</v>
      </c>
      <c r="F244" s="75" t="s">
        <v>8</v>
      </c>
      <c r="G244" s="93"/>
      <c r="H244" s="93"/>
      <c r="I244" s="93" t="s">
        <v>34</v>
      </c>
      <c r="J244" s="73" t="s">
        <v>10</v>
      </c>
      <c r="K244" s="93" t="s">
        <v>42</v>
      </c>
      <c r="L244" s="127"/>
      <c r="M244" s="93"/>
      <c r="N244" s="93" t="s">
        <v>224</v>
      </c>
      <c r="O244" s="93"/>
      <c r="P244" s="93"/>
      <c r="Q244" s="93"/>
      <c r="R244" s="93" t="s">
        <v>33</v>
      </c>
      <c r="S244" s="93"/>
      <c r="T244" s="73"/>
      <c r="U244" s="93"/>
      <c r="V244" s="34"/>
      <c r="W244" s="95">
        <f>COUNTIF($A244:$M244,"*raulic*")</f>
        <v>1</v>
      </c>
      <c r="X244" s="26"/>
      <c r="Y244" s="26"/>
      <c r="Z244" s="26"/>
      <c r="AA244" s="95">
        <f>COUNTIF($A244:$M244,"*béland*")</f>
        <v>1</v>
      </c>
      <c r="AB244" s="95">
        <f>COUNTIF($A244:$M244,"*jalenques*")</f>
        <v>1</v>
      </c>
      <c r="AC244" s="95">
        <f>COUNTIF($A244:$M244,"*jalenques*")</f>
        <v>1</v>
      </c>
      <c r="AD244" s="95">
        <f>COUNTIF($A244:$M244,"*Branquart*")</f>
        <v>1</v>
      </c>
      <c r="AE244" s="95">
        <f>COUNTIF($A244:$M244,"*louvard*")</f>
        <v>1</v>
      </c>
      <c r="AF244" s="95">
        <f>COUNTIF($A244:$M244,"*langlois*")</f>
        <v>1</v>
      </c>
      <c r="AG244" s="95">
        <f>COUNTIF($A244:$M244,"*fitz*")</f>
        <v>1</v>
      </c>
      <c r="AH244" s="95">
        <f>COUNTIF($A244:$M244,"*summa*")</f>
        <v>1</v>
      </c>
      <c r="AI244" s="160">
        <f>COUNTIF($A244:$M244,"*grosset*")</f>
        <v>1</v>
      </c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</row>
    <row r="245" spans="1:48" x14ac:dyDescent="0.25">
      <c r="A245" s="93">
        <f t="shared" si="11"/>
        <v>43791</v>
      </c>
      <c r="B245" s="72" t="s">
        <v>9</v>
      </c>
      <c r="C245" s="75" t="s">
        <v>135</v>
      </c>
      <c r="D245" s="93" t="s">
        <v>16</v>
      </c>
      <c r="E245" s="93" t="s">
        <v>227</v>
      </c>
      <c r="F245" s="75" t="s">
        <v>1</v>
      </c>
      <c r="G245" s="75" t="s">
        <v>65</v>
      </c>
      <c r="H245" s="93"/>
      <c r="I245" s="93" t="s">
        <v>8</v>
      </c>
      <c r="J245" s="73"/>
      <c r="K245" s="93" t="s">
        <v>74</v>
      </c>
      <c r="L245" s="127"/>
      <c r="M245" s="93"/>
      <c r="N245" s="93" t="s">
        <v>135</v>
      </c>
      <c r="O245" s="93"/>
      <c r="P245" s="93"/>
      <c r="Q245" s="93"/>
      <c r="R245" s="93" t="s">
        <v>33</v>
      </c>
      <c r="S245" s="56"/>
      <c r="T245" s="151"/>
      <c r="U245" s="93"/>
      <c r="V245" s="34"/>
      <c r="W245" s="95">
        <f>COUNTIF($A245:$M245,"*raulic*")</f>
        <v>1</v>
      </c>
      <c r="X245" s="26"/>
      <c r="Y245" s="26"/>
      <c r="Z245" s="26"/>
      <c r="AA245" s="95">
        <f>COUNTIF($A245:$M245,"*béland*")</f>
        <v>1</v>
      </c>
      <c r="AB245" s="95">
        <f>COUNTIF($A245:$M245,"*jalenques*")</f>
        <v>1</v>
      </c>
      <c r="AC245" s="95">
        <f>COUNTIF($A245:$M245,"*boudreau*")</f>
        <v>1</v>
      </c>
      <c r="AD245" s="95">
        <f>COUNTIF($A245:$M245,"*Branquart*")</f>
        <v>1</v>
      </c>
      <c r="AE245" s="95">
        <f>COUNTIF($A245:$M245,"*louvard*")</f>
        <v>1</v>
      </c>
      <c r="AF245" s="27"/>
      <c r="AG245" s="95">
        <f>COUNTIF($A245:$M245,"*fitz*")</f>
        <v>1</v>
      </c>
      <c r="AH245" s="95">
        <f>COUNTIF($A245:$M245,"*summa*")</f>
        <v>1</v>
      </c>
      <c r="AI245" s="95">
        <f>COUNTIF($A245:$M245,"*grosset*")</f>
        <v>1</v>
      </c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</row>
    <row r="246" spans="1:48" x14ac:dyDescent="0.25">
      <c r="A246" s="92">
        <f t="shared" si="11"/>
        <v>43792</v>
      </c>
      <c r="B246" s="92"/>
      <c r="C246" s="92"/>
      <c r="D246" s="92"/>
      <c r="E246" s="92"/>
      <c r="F246" s="92"/>
      <c r="G246" s="92"/>
      <c r="H246" s="92"/>
      <c r="I246" s="92"/>
      <c r="J246" s="71"/>
      <c r="K246" s="92"/>
      <c r="L246" s="164"/>
      <c r="M246" s="92"/>
      <c r="N246" s="92"/>
      <c r="O246" s="92"/>
      <c r="P246" s="92" t="s">
        <v>135</v>
      </c>
      <c r="Q246" s="92" t="s">
        <v>34</v>
      </c>
      <c r="R246" s="220" t="s">
        <v>20</v>
      </c>
      <c r="S246" s="92" t="s">
        <v>20</v>
      </c>
      <c r="T246" s="71"/>
      <c r="U246" s="92"/>
      <c r="V246" s="34"/>
      <c r="W246" s="26"/>
      <c r="X246" s="26"/>
      <c r="Y246" s="26"/>
      <c r="Z246" s="26"/>
      <c r="AA246" s="26"/>
      <c r="AB246" s="27"/>
      <c r="AC246" s="27"/>
      <c r="AD246" s="27"/>
      <c r="AE246" s="27"/>
      <c r="AF246" s="27"/>
      <c r="AG246" s="27"/>
      <c r="AH246" s="27"/>
      <c r="AI246" s="27"/>
      <c r="AJ246" s="70"/>
      <c r="AK246" s="70"/>
      <c r="AL246" s="70"/>
      <c r="AM246" s="70"/>
      <c r="AN246" s="17"/>
      <c r="AO246" s="17"/>
      <c r="AP246" s="17"/>
      <c r="AQ246" s="70"/>
      <c r="AR246" s="70"/>
      <c r="AS246" s="70"/>
      <c r="AT246" s="70"/>
      <c r="AU246" s="70"/>
      <c r="AV246" s="70"/>
    </row>
    <row r="247" spans="1:48" x14ac:dyDescent="0.25">
      <c r="A247" s="92">
        <f t="shared" si="11"/>
        <v>43793</v>
      </c>
      <c r="B247" s="92"/>
      <c r="C247" s="92"/>
      <c r="D247" s="92"/>
      <c r="E247" s="92"/>
      <c r="F247" s="92"/>
      <c r="G247" s="92"/>
      <c r="H247" s="92"/>
      <c r="I247" s="92"/>
      <c r="J247" s="71"/>
      <c r="K247" s="92"/>
      <c r="L247" s="164"/>
      <c r="M247" s="92"/>
      <c r="N247" s="92"/>
      <c r="O247" s="92"/>
      <c r="P247" s="92" t="s">
        <v>135</v>
      </c>
      <c r="Q247" s="92" t="s">
        <v>34</v>
      </c>
      <c r="R247" s="220" t="s">
        <v>20</v>
      </c>
      <c r="S247" s="92" t="s">
        <v>20</v>
      </c>
      <c r="T247" s="71"/>
      <c r="U247" s="92"/>
      <c r="V247" s="34"/>
      <c r="W247" s="26"/>
      <c r="X247" s="26"/>
      <c r="Y247" s="26"/>
      <c r="Z247" s="26"/>
      <c r="AA247" s="26"/>
      <c r="AB247" s="27"/>
      <c r="AC247" s="27"/>
      <c r="AD247" s="27"/>
      <c r="AE247" s="27"/>
      <c r="AF247" s="27"/>
      <c r="AG247" s="27"/>
      <c r="AH247" s="27"/>
      <c r="AI247" s="27"/>
      <c r="AJ247" s="70"/>
      <c r="AK247" s="70"/>
      <c r="AL247" s="70"/>
      <c r="AM247" s="70"/>
      <c r="AN247" s="17"/>
      <c r="AO247" s="17"/>
      <c r="AP247" s="17"/>
      <c r="AQ247" s="70"/>
      <c r="AR247" s="70"/>
      <c r="AS247" s="70"/>
      <c r="AT247" s="70"/>
      <c r="AU247" s="70"/>
      <c r="AV247" s="70"/>
    </row>
    <row r="248" spans="1:48" x14ac:dyDescent="0.25">
      <c r="A248" s="93">
        <f t="shared" si="11"/>
        <v>43794</v>
      </c>
      <c r="B248" s="72" t="s">
        <v>9</v>
      </c>
      <c r="C248" s="75" t="s">
        <v>135</v>
      </c>
      <c r="D248" s="93" t="s">
        <v>36</v>
      </c>
      <c r="E248" s="93" t="s">
        <v>227</v>
      </c>
      <c r="F248" s="75" t="s">
        <v>40</v>
      </c>
      <c r="G248" s="93"/>
      <c r="H248" s="93"/>
      <c r="I248" s="93" t="s">
        <v>34</v>
      </c>
      <c r="J248" s="73"/>
      <c r="K248" s="93" t="s">
        <v>369</v>
      </c>
      <c r="L248" s="127" t="s">
        <v>359</v>
      </c>
      <c r="M248" s="93" t="s">
        <v>385</v>
      </c>
      <c r="N248" s="93" t="s">
        <v>78</v>
      </c>
      <c r="O248" s="93"/>
      <c r="P248" s="93"/>
      <c r="Q248" s="93"/>
      <c r="R248" s="93" t="s">
        <v>59</v>
      </c>
      <c r="S248" s="93"/>
      <c r="T248" s="73" t="s">
        <v>386</v>
      </c>
      <c r="U248" s="93" t="s">
        <v>185</v>
      </c>
      <c r="V248" s="34"/>
      <c r="W248" s="95">
        <f>COUNTIF($A248:$M248,"*raulic*")</f>
        <v>1</v>
      </c>
      <c r="X248" s="26"/>
      <c r="Y248" s="26"/>
      <c r="Z248" s="26"/>
      <c r="AA248" s="95">
        <f>COUNTIF($A248:$M248,"*béland*")</f>
        <v>1</v>
      </c>
      <c r="AB248" s="95">
        <f>COUNTIF($A248:$M248,"*jalenques*")</f>
        <v>1</v>
      </c>
      <c r="AC248" s="95">
        <f>COUNTIF($A248:$M248,"*boudreau*")</f>
        <v>1</v>
      </c>
      <c r="AD248" s="95">
        <f>COUNTIF($A248:$M248,"*Branquart*")</f>
        <v>1</v>
      </c>
      <c r="AE248" s="95">
        <f>COUNTIF($A248:$M248,"*louvard*")</f>
        <v>1</v>
      </c>
      <c r="AF248" s="95">
        <f>COUNTIF($A248:$M248,"*langlois*")</f>
        <v>1</v>
      </c>
      <c r="AG248" s="95">
        <f>COUNTIF($A248:$M248,"*fitz*")</f>
        <v>1</v>
      </c>
      <c r="AH248" s="95">
        <f>COUNTIF($A248:$M248,"*summa*")</f>
        <v>1</v>
      </c>
      <c r="AI248" s="95">
        <f>COUNTIF($A248:$M248,"*grosset*")</f>
        <v>1</v>
      </c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</row>
    <row r="249" spans="1:48" x14ac:dyDescent="0.25">
      <c r="A249" s="93">
        <f t="shared" si="11"/>
        <v>43795</v>
      </c>
      <c r="B249" s="72" t="s">
        <v>9</v>
      </c>
      <c r="C249" s="75" t="s">
        <v>135</v>
      </c>
      <c r="D249" s="93" t="s">
        <v>33</v>
      </c>
      <c r="E249" s="93" t="s">
        <v>227</v>
      </c>
      <c r="F249" s="75" t="s">
        <v>40</v>
      </c>
      <c r="G249" s="93" t="s">
        <v>65</v>
      </c>
      <c r="H249" s="93"/>
      <c r="I249" s="93" t="s">
        <v>8</v>
      </c>
      <c r="J249" s="73"/>
      <c r="K249" s="93" t="s">
        <v>369</v>
      </c>
      <c r="L249" s="127" t="s">
        <v>359</v>
      </c>
      <c r="M249" s="93" t="s">
        <v>385</v>
      </c>
      <c r="N249" s="93" t="s">
        <v>78</v>
      </c>
      <c r="O249" s="93"/>
      <c r="P249" s="93"/>
      <c r="Q249" s="93"/>
      <c r="R249" s="93" t="s">
        <v>59</v>
      </c>
      <c r="S249" s="93"/>
      <c r="T249" s="73" t="s">
        <v>386</v>
      </c>
      <c r="U249" s="93"/>
      <c r="V249" s="34"/>
      <c r="W249" s="95">
        <f>COUNTIF($A249:$M249,"*raulic*")</f>
        <v>1</v>
      </c>
      <c r="X249" s="26"/>
      <c r="Y249" s="26"/>
      <c r="Z249" s="26"/>
      <c r="AA249" s="95">
        <f>COUNTIF($A249:$M249,"*béland*")</f>
        <v>1</v>
      </c>
      <c r="AB249" s="95">
        <f>COUNTIF($A249:$M249,"*jalenques*")</f>
        <v>1</v>
      </c>
      <c r="AC249" s="95">
        <f>COUNTIF($A249:$M249,"*jalenques*")</f>
        <v>1</v>
      </c>
      <c r="AD249" s="95">
        <f>COUNTIF($A249:$M249,"*Branquart*")</f>
        <v>1</v>
      </c>
      <c r="AE249" s="95">
        <f>COUNTIF($A249:$M249,"*louvard*")</f>
        <v>1</v>
      </c>
      <c r="AF249" s="95">
        <f>COUNTIF($A249:$M249,"*langlois*")</f>
        <v>1</v>
      </c>
      <c r="AG249" s="95">
        <f>COUNTIF($A249:$M249,"*fitz*")</f>
        <v>1</v>
      </c>
      <c r="AH249" s="95">
        <f>COUNTIF($A249:$M249,"*summa*")</f>
        <v>1</v>
      </c>
      <c r="AI249" s="95">
        <f>COUNTIF($A249:$M249,"*grosset*")</f>
        <v>1</v>
      </c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</row>
    <row r="250" spans="1:48" x14ac:dyDescent="0.25">
      <c r="A250" s="93">
        <f t="shared" si="11"/>
        <v>43796</v>
      </c>
      <c r="B250" s="72" t="s">
        <v>9</v>
      </c>
      <c r="C250" s="75" t="s">
        <v>135</v>
      </c>
      <c r="D250" s="93" t="s">
        <v>36</v>
      </c>
      <c r="E250" s="93" t="s">
        <v>227</v>
      </c>
      <c r="F250" s="75" t="s">
        <v>40</v>
      </c>
      <c r="G250" s="93"/>
      <c r="H250" s="93"/>
      <c r="I250" s="93" t="s">
        <v>34</v>
      </c>
      <c r="J250" s="73"/>
      <c r="K250" s="93" t="s">
        <v>369</v>
      </c>
      <c r="L250" s="127" t="s">
        <v>359</v>
      </c>
      <c r="M250" s="93" t="s">
        <v>385</v>
      </c>
      <c r="N250" s="93" t="s">
        <v>135</v>
      </c>
      <c r="O250" s="93"/>
      <c r="P250" s="93"/>
      <c r="Q250" s="93"/>
      <c r="R250" s="93" t="s">
        <v>59</v>
      </c>
      <c r="S250" s="93"/>
      <c r="T250" s="73" t="s">
        <v>386</v>
      </c>
      <c r="U250" s="93"/>
      <c r="V250" s="34"/>
      <c r="W250" s="95">
        <f>COUNTIF($A250:$M250,"*raulic*")</f>
        <v>1</v>
      </c>
      <c r="X250" s="26"/>
      <c r="Y250" s="26"/>
      <c r="Z250" s="26"/>
      <c r="AA250" s="95">
        <f>COUNTIF($A250:$M250,"*béland*")</f>
        <v>1</v>
      </c>
      <c r="AB250" s="95">
        <f>COUNTIF($A250:$M250,"*jalenques*")</f>
        <v>1</v>
      </c>
      <c r="AC250" s="95">
        <f>COUNTIF($A250:$M250,"*jalenques*")</f>
        <v>1</v>
      </c>
      <c r="AD250" s="95">
        <f>COUNTIF($A250:$M250,"*Branquart*")</f>
        <v>1</v>
      </c>
      <c r="AE250" s="95">
        <f>COUNTIF($A250:$M250,"*louvard*")</f>
        <v>1</v>
      </c>
      <c r="AF250" s="95">
        <f>COUNTIF($A250:$M250,"*langlois*")</f>
        <v>1</v>
      </c>
      <c r="AG250" s="95">
        <f>COUNTIF($A250:$M250,"*fitz*")</f>
        <v>1</v>
      </c>
      <c r="AH250" s="95">
        <f>COUNTIF($A250:$M250,"*summa*")</f>
        <v>1</v>
      </c>
      <c r="AI250" s="95">
        <f>COUNTIF($A250:$M250,"*grosset*")</f>
        <v>1</v>
      </c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</row>
    <row r="251" spans="1:48" x14ac:dyDescent="0.25">
      <c r="A251" s="93">
        <f t="shared" si="11"/>
        <v>43797</v>
      </c>
      <c r="B251" s="72" t="s">
        <v>9</v>
      </c>
      <c r="C251" s="75" t="s">
        <v>135</v>
      </c>
      <c r="D251" s="93" t="s">
        <v>36</v>
      </c>
      <c r="E251" s="93" t="s">
        <v>227</v>
      </c>
      <c r="F251" s="75" t="s">
        <v>8</v>
      </c>
      <c r="G251" s="93"/>
      <c r="H251" s="93"/>
      <c r="I251" s="93" t="s">
        <v>34</v>
      </c>
      <c r="J251" s="73"/>
      <c r="K251" s="93" t="s">
        <v>370</v>
      </c>
      <c r="L251" s="127" t="s">
        <v>359</v>
      </c>
      <c r="M251" s="93" t="s">
        <v>385</v>
      </c>
      <c r="N251" s="93" t="s">
        <v>135</v>
      </c>
      <c r="O251" s="93"/>
      <c r="P251" s="93"/>
      <c r="Q251" s="93"/>
      <c r="R251" s="93" t="s">
        <v>59</v>
      </c>
      <c r="S251" s="93"/>
      <c r="T251" s="73" t="s">
        <v>386</v>
      </c>
      <c r="U251" s="93"/>
      <c r="V251" s="34"/>
      <c r="W251" s="95">
        <f>COUNTIF($A251:$M251,"*raulic*")</f>
        <v>1</v>
      </c>
      <c r="X251" s="26"/>
      <c r="Y251" s="26"/>
      <c r="Z251" s="26"/>
      <c r="AA251" s="95">
        <f>COUNTIF($A251:$M251,"*béland*")</f>
        <v>1</v>
      </c>
      <c r="AB251" s="95">
        <f>COUNTIF($A251:$M251,"*jalenques*")</f>
        <v>1</v>
      </c>
      <c r="AC251" s="95">
        <f>COUNTIF($A251:$M251,"*jalenques*")</f>
        <v>1</v>
      </c>
      <c r="AD251" s="95">
        <f>COUNTIF($A251:$M251,"*Branquart*")</f>
        <v>1</v>
      </c>
      <c r="AE251" s="95">
        <f>COUNTIF($A251:$M251,"*louvard*")</f>
        <v>1</v>
      </c>
      <c r="AF251" s="95">
        <f>COUNTIF($A251:$M251,"*langlois*")</f>
        <v>1</v>
      </c>
      <c r="AG251" s="95">
        <f>COUNTIF($A251:$M251,"*fitz*")</f>
        <v>1</v>
      </c>
      <c r="AH251" s="95">
        <f>COUNTIF($A251:$M251,"*summa*")</f>
        <v>1</v>
      </c>
      <c r="AI251" s="95">
        <f>COUNTIF($A251:$M251,"*grosset*")</f>
        <v>1</v>
      </c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</row>
    <row r="252" spans="1:48" x14ac:dyDescent="0.25">
      <c r="A252" s="93">
        <f t="shared" si="11"/>
        <v>43798</v>
      </c>
      <c r="B252" s="72" t="s">
        <v>9</v>
      </c>
      <c r="C252" s="75" t="s">
        <v>135</v>
      </c>
      <c r="D252" s="93" t="s">
        <v>16</v>
      </c>
      <c r="E252" s="93" t="s">
        <v>227</v>
      </c>
      <c r="F252" s="75" t="s">
        <v>40</v>
      </c>
      <c r="G252" s="93" t="s">
        <v>33</v>
      </c>
      <c r="H252" s="93"/>
      <c r="I252" s="93" t="s">
        <v>34</v>
      </c>
      <c r="J252" s="73"/>
      <c r="K252" s="93" t="s">
        <v>57</v>
      </c>
      <c r="L252" s="127" t="s">
        <v>359</v>
      </c>
      <c r="M252" s="93" t="s">
        <v>385</v>
      </c>
      <c r="N252" s="93" t="s">
        <v>224</v>
      </c>
      <c r="O252" s="93"/>
      <c r="P252" s="93"/>
      <c r="Q252" s="93"/>
      <c r="R252" s="93" t="s">
        <v>59</v>
      </c>
      <c r="S252" s="56"/>
      <c r="T252" s="73" t="s">
        <v>386</v>
      </c>
      <c r="U252" s="93"/>
      <c r="V252" s="34"/>
      <c r="W252" s="95">
        <f>COUNTIF($A252:$M252,"*raulic*")</f>
        <v>1</v>
      </c>
      <c r="X252" s="26"/>
      <c r="Y252" s="26"/>
      <c r="Z252" s="26"/>
      <c r="AA252" s="160">
        <f>COUNTIF($A252:$M252,"*béland*")</f>
        <v>1</v>
      </c>
      <c r="AB252" s="95">
        <f>COUNTIF($A252:$M252,"*jalenques*")</f>
        <v>1</v>
      </c>
      <c r="AC252" s="95">
        <f>COUNTIF($A252:$M252,"*boudreau*")</f>
        <v>1</v>
      </c>
      <c r="AD252" s="95">
        <f>COUNTIF($A252:$M252,"*Branquart*")</f>
        <v>1</v>
      </c>
      <c r="AE252" s="95">
        <f>COUNTIF($A252:$M252,"*louvard*")</f>
        <v>1</v>
      </c>
      <c r="AF252" s="27"/>
      <c r="AG252" s="95">
        <f>COUNTIF($A252:$M252,"*fitz*")</f>
        <v>1</v>
      </c>
      <c r="AH252" s="95">
        <f>COUNTIF($A252:$M252,"*summa*")</f>
        <v>1</v>
      </c>
      <c r="AI252" s="95">
        <f>COUNTIF($A252:$M252,"*grosset*")</f>
        <v>1</v>
      </c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</row>
    <row r="253" spans="1:48" x14ac:dyDescent="0.25">
      <c r="A253" s="92">
        <f t="shared" si="11"/>
        <v>43799</v>
      </c>
      <c r="B253" s="92"/>
      <c r="C253" s="92"/>
      <c r="D253" s="92"/>
      <c r="E253" s="92"/>
      <c r="F253" s="92"/>
      <c r="G253" s="92"/>
      <c r="H253" s="92"/>
      <c r="I253" s="92"/>
      <c r="J253" s="71"/>
      <c r="K253" s="92"/>
      <c r="L253" s="164"/>
      <c r="M253" s="92"/>
      <c r="N253" s="92"/>
      <c r="O253" s="92"/>
      <c r="P253" s="92" t="s">
        <v>273</v>
      </c>
      <c r="Q253" s="92"/>
      <c r="R253" s="92" t="s">
        <v>59</v>
      </c>
      <c r="S253" s="92" t="s">
        <v>33</v>
      </c>
      <c r="T253" s="71"/>
      <c r="U253" s="92"/>
      <c r="V253" s="34"/>
      <c r="W253" s="26"/>
      <c r="X253" s="26"/>
      <c r="Y253" s="26"/>
      <c r="Z253" s="26"/>
      <c r="AA253" s="26"/>
      <c r="AB253" s="27"/>
      <c r="AC253" s="27"/>
      <c r="AD253" s="27"/>
      <c r="AE253" s="27"/>
      <c r="AF253" s="27"/>
      <c r="AG253" s="27"/>
      <c r="AH253" s="27"/>
      <c r="AI253" s="27"/>
      <c r="AJ253" s="70"/>
      <c r="AK253" s="70"/>
      <c r="AL253" s="70"/>
      <c r="AM253" s="70"/>
      <c r="AN253" s="17"/>
      <c r="AO253" s="17"/>
      <c r="AP253" s="17"/>
      <c r="AQ253" s="70"/>
      <c r="AR253" s="70"/>
      <c r="AS253" s="70"/>
      <c r="AT253" s="70"/>
      <c r="AU253" s="70"/>
      <c r="AV253" s="70"/>
    </row>
    <row r="254" spans="1:48" x14ac:dyDescent="0.25">
      <c r="A254" s="92">
        <f t="shared" si="11"/>
        <v>43800</v>
      </c>
      <c r="B254" s="92"/>
      <c r="C254" s="92"/>
      <c r="D254" s="92"/>
      <c r="E254" s="92"/>
      <c r="F254" s="92"/>
      <c r="G254" s="92"/>
      <c r="H254" s="92"/>
      <c r="I254" s="92"/>
      <c r="J254" s="71"/>
      <c r="K254" s="92"/>
      <c r="L254" s="164"/>
      <c r="M254" s="92"/>
      <c r="N254" s="92"/>
      <c r="O254" s="92"/>
      <c r="P254" s="92" t="s">
        <v>273</v>
      </c>
      <c r="Q254" s="92"/>
      <c r="R254" s="92" t="s">
        <v>59</v>
      </c>
      <c r="S254" s="92" t="s">
        <v>33</v>
      </c>
      <c r="T254" s="71"/>
      <c r="U254" s="92"/>
      <c r="V254" s="34"/>
      <c r="W254" s="26"/>
      <c r="X254" s="26"/>
      <c r="Y254" s="26"/>
      <c r="Z254" s="26"/>
      <c r="AA254" s="26"/>
      <c r="AB254" s="27"/>
      <c r="AC254" s="27"/>
      <c r="AD254" s="27"/>
      <c r="AE254" s="27"/>
      <c r="AF254" s="27"/>
      <c r="AG254" s="27"/>
      <c r="AH254" s="27"/>
      <c r="AI254" s="27"/>
      <c r="AJ254" s="70"/>
      <c r="AK254" s="70"/>
      <c r="AL254" s="70"/>
      <c r="AM254" s="70"/>
      <c r="AN254" s="17"/>
      <c r="AO254" s="17"/>
      <c r="AP254" s="17"/>
      <c r="AQ254" s="70"/>
      <c r="AR254" s="70"/>
      <c r="AS254" s="70"/>
      <c r="AT254" s="70"/>
      <c r="AU254" s="70"/>
      <c r="AV254" s="70"/>
    </row>
    <row r="255" spans="1:48" x14ac:dyDescent="0.25">
      <c r="A255" s="73">
        <f t="shared" si="11"/>
        <v>43801</v>
      </c>
      <c r="B255" s="95" t="s">
        <v>9</v>
      </c>
      <c r="C255" s="75" t="s">
        <v>40</v>
      </c>
      <c r="D255" s="127" t="s">
        <v>38</v>
      </c>
      <c r="E255" s="93" t="s">
        <v>226</v>
      </c>
      <c r="F255" s="75"/>
      <c r="G255" s="93"/>
      <c r="H255" s="93"/>
      <c r="I255" s="93" t="s">
        <v>1</v>
      </c>
      <c r="J255" s="73" t="s">
        <v>78</v>
      </c>
      <c r="K255" s="93" t="s">
        <v>65</v>
      </c>
      <c r="L255" s="127" t="s">
        <v>359</v>
      </c>
      <c r="M255" s="93" t="s">
        <v>385</v>
      </c>
      <c r="N255" s="93" t="s">
        <v>135</v>
      </c>
      <c r="O255" s="93"/>
      <c r="P255" s="93"/>
      <c r="Q255" s="93"/>
      <c r="R255" s="93" t="s">
        <v>10</v>
      </c>
      <c r="S255" s="93"/>
      <c r="T255" s="73" t="s">
        <v>386</v>
      </c>
      <c r="U255" s="93" t="s">
        <v>185</v>
      </c>
      <c r="V255" s="34"/>
      <c r="W255" s="95">
        <f>COUNTIF($A255:$M255,"*raulic*")</f>
        <v>1</v>
      </c>
      <c r="X255" s="26"/>
      <c r="Y255" s="26"/>
      <c r="Z255" s="26"/>
      <c r="AA255" s="95">
        <f>COUNTIF($A255:$M255,"*béland*")</f>
        <v>1</v>
      </c>
      <c r="AB255" s="95">
        <f>COUNTIF($A255:$M255,"*jalenques*")</f>
        <v>1</v>
      </c>
      <c r="AC255" s="95">
        <f>COUNTIF($A255:$M255,"*boudreau*")</f>
        <v>1</v>
      </c>
      <c r="AD255" s="95">
        <f>COUNTIF($A255:$M255,"*Branquart*")</f>
        <v>1</v>
      </c>
      <c r="AE255" s="95">
        <f>COUNTIF($A255:$M255,"*louvard*")</f>
        <v>1</v>
      </c>
      <c r="AF255" s="95">
        <f>COUNTIF($A255:$M255,"*langlois*")</f>
        <v>1</v>
      </c>
      <c r="AG255" s="95">
        <f>COUNTIF($A255:$M255,"*fitz*")</f>
        <v>1</v>
      </c>
      <c r="AH255" s="95">
        <f>COUNTIF($A255:$M255,"*summa*")</f>
        <v>1</v>
      </c>
      <c r="AI255" s="95">
        <f>COUNTIF($A255:$M255,"*grosset*")</f>
        <v>1</v>
      </c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</row>
    <row r="256" spans="1:48" x14ac:dyDescent="0.25">
      <c r="A256" s="73">
        <f t="shared" si="11"/>
        <v>43802</v>
      </c>
      <c r="B256" s="95" t="s">
        <v>9</v>
      </c>
      <c r="C256" s="75" t="s">
        <v>8</v>
      </c>
      <c r="D256" s="127" t="s">
        <v>10</v>
      </c>
      <c r="E256" s="93" t="s">
        <v>226</v>
      </c>
      <c r="F256" s="75"/>
      <c r="G256" s="93" t="s">
        <v>387</v>
      </c>
      <c r="H256" s="93"/>
      <c r="I256" s="93" t="s">
        <v>1</v>
      </c>
      <c r="J256" s="73" t="s">
        <v>78</v>
      </c>
      <c r="K256" s="93" t="s">
        <v>73</v>
      </c>
      <c r="L256" s="127" t="s">
        <v>359</v>
      </c>
      <c r="M256" s="93" t="s">
        <v>385</v>
      </c>
      <c r="N256" s="93" t="s">
        <v>135</v>
      </c>
      <c r="O256" s="93"/>
      <c r="P256" s="93"/>
      <c r="Q256" s="93"/>
      <c r="R256" s="93" t="s">
        <v>10</v>
      </c>
      <c r="S256" s="93"/>
      <c r="T256" s="73" t="s">
        <v>386</v>
      </c>
      <c r="U256" s="93"/>
      <c r="V256" s="34"/>
      <c r="W256" s="95">
        <f>COUNTIF($A256:$M256,"*raulic*")</f>
        <v>1</v>
      </c>
      <c r="X256" s="26"/>
      <c r="Y256" s="26"/>
      <c r="Z256" s="26"/>
      <c r="AA256" s="95">
        <f>COUNTIF($A256:$M256,"*béland*")</f>
        <v>1</v>
      </c>
      <c r="AB256" s="95">
        <f>COUNTIF($A256:$M256,"*jalenques*")</f>
        <v>1</v>
      </c>
      <c r="AC256" s="95">
        <f>COUNTIF($A256:$M256,"*jalenques*")</f>
        <v>1</v>
      </c>
      <c r="AD256" s="95">
        <f>COUNTIF($A256:$M256,"*Branquart*")</f>
        <v>1</v>
      </c>
      <c r="AE256" s="95">
        <f>COUNTIF($A256:$M256,"*louvard*")</f>
        <v>1</v>
      </c>
      <c r="AF256" s="95">
        <f>COUNTIF($A256:$M256,"*langlois*")</f>
        <v>1</v>
      </c>
      <c r="AG256" s="95">
        <f>COUNTIF($A256:$M256,"*fitz*")</f>
        <v>1</v>
      </c>
      <c r="AH256" s="95">
        <f>COUNTIF($A256:$M256,"*summa*")</f>
        <v>1</v>
      </c>
      <c r="AI256" s="95">
        <f>COUNTIF($A256:$M256,"*grosset*")</f>
        <v>1</v>
      </c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</row>
    <row r="257" spans="1:48" x14ac:dyDescent="0.25">
      <c r="A257" s="73">
        <f t="shared" si="11"/>
        <v>43803</v>
      </c>
      <c r="B257" s="95" t="s">
        <v>9</v>
      </c>
      <c r="C257" s="75" t="s">
        <v>40</v>
      </c>
      <c r="D257" s="127" t="s">
        <v>38</v>
      </c>
      <c r="E257" s="93" t="s">
        <v>226</v>
      </c>
      <c r="F257" s="75"/>
      <c r="G257" s="93"/>
      <c r="H257" s="93"/>
      <c r="I257" s="93" t="s">
        <v>1</v>
      </c>
      <c r="J257" s="73" t="s">
        <v>78</v>
      </c>
      <c r="K257" s="93" t="s">
        <v>65</v>
      </c>
      <c r="L257" s="127" t="s">
        <v>359</v>
      </c>
      <c r="M257" s="93" t="s">
        <v>385</v>
      </c>
      <c r="N257" s="93" t="s">
        <v>224</v>
      </c>
      <c r="O257" s="93"/>
      <c r="P257" s="93"/>
      <c r="Q257" s="93"/>
      <c r="R257" s="93" t="s">
        <v>10</v>
      </c>
      <c r="S257" s="93"/>
      <c r="T257" s="73" t="s">
        <v>386</v>
      </c>
      <c r="U257" s="93"/>
      <c r="V257" s="34"/>
      <c r="W257" s="95">
        <f>COUNTIF($A257:$M257,"*raulic*")</f>
        <v>1</v>
      </c>
      <c r="X257" s="26"/>
      <c r="Y257" s="26"/>
      <c r="Z257" s="26"/>
      <c r="AA257" s="95">
        <f>COUNTIF($A257:$M257,"*béland*")</f>
        <v>1</v>
      </c>
      <c r="AB257" s="95">
        <f>COUNTIF($A257:$M257,"*jalenques*")</f>
        <v>1</v>
      </c>
      <c r="AC257" s="95">
        <f>COUNTIF($A257:$M257,"*jalenques*")</f>
        <v>1</v>
      </c>
      <c r="AD257" s="95">
        <f>COUNTIF($A257:$M257,"*Branquart*")</f>
        <v>1</v>
      </c>
      <c r="AE257" s="95">
        <f>COUNTIF($A257:$M257,"*louvard*")</f>
        <v>1</v>
      </c>
      <c r="AF257" s="95">
        <f>COUNTIF($A257:$M257,"*langlois*")</f>
        <v>1</v>
      </c>
      <c r="AG257" s="95">
        <f>COUNTIF($A257:$M257,"*fitz*")</f>
        <v>1</v>
      </c>
      <c r="AH257" s="95">
        <f>COUNTIF($A257:$M257,"*summa*")</f>
        <v>1</v>
      </c>
      <c r="AI257" s="95">
        <f>COUNTIF($A257:$M257,"*grosset*")</f>
        <v>1</v>
      </c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</row>
    <row r="258" spans="1:48" x14ac:dyDescent="0.25">
      <c r="A258" s="73">
        <f t="shared" si="11"/>
        <v>43804</v>
      </c>
      <c r="B258" s="95" t="s">
        <v>9</v>
      </c>
      <c r="C258" s="75" t="s">
        <v>40</v>
      </c>
      <c r="D258" s="127" t="s">
        <v>38</v>
      </c>
      <c r="E258" s="93" t="s">
        <v>226</v>
      </c>
      <c r="F258" s="75"/>
      <c r="G258" s="93"/>
      <c r="H258" s="93"/>
      <c r="I258" s="93" t="s">
        <v>1</v>
      </c>
      <c r="J258" s="73" t="s">
        <v>78</v>
      </c>
      <c r="K258" s="93" t="s">
        <v>65</v>
      </c>
      <c r="L258" s="127" t="s">
        <v>359</v>
      </c>
      <c r="M258" s="93" t="s">
        <v>385</v>
      </c>
      <c r="N258" s="93" t="s">
        <v>224</v>
      </c>
      <c r="O258" s="93"/>
      <c r="P258" s="93"/>
      <c r="Q258" s="93"/>
      <c r="R258" s="93" t="s">
        <v>10</v>
      </c>
      <c r="S258" s="93"/>
      <c r="T258" s="73" t="s">
        <v>386</v>
      </c>
      <c r="U258" s="93"/>
      <c r="V258" s="34"/>
      <c r="W258" s="95">
        <f>COUNTIF($A258:$M258,"*raulic*")</f>
        <v>1</v>
      </c>
      <c r="X258" s="26"/>
      <c r="Y258" s="26"/>
      <c r="Z258" s="26"/>
      <c r="AA258" s="95">
        <f>COUNTIF($A258:$M258,"*béland*")</f>
        <v>1</v>
      </c>
      <c r="AB258" s="95">
        <f>COUNTIF($A258:$M258,"*jalenques*")</f>
        <v>1</v>
      </c>
      <c r="AC258" s="95">
        <f>COUNTIF($A258:$M258,"*jalenques*")</f>
        <v>1</v>
      </c>
      <c r="AD258" s="95">
        <f>COUNTIF($A258:$M258,"*Branquart*")</f>
        <v>1</v>
      </c>
      <c r="AE258" s="95">
        <f>COUNTIF($A258:$M258,"*louvard*")</f>
        <v>1</v>
      </c>
      <c r="AF258" s="95">
        <f>COUNTIF($A258:$M258,"*langlois*")</f>
        <v>1</v>
      </c>
      <c r="AG258" s="95">
        <f>COUNTIF($A258:$M258,"*fitz*")</f>
        <v>1</v>
      </c>
      <c r="AH258" s="95">
        <f>COUNTIF($A258:$M258,"*summa*")</f>
        <v>1</v>
      </c>
      <c r="AI258" s="95">
        <f>COUNTIF($A258:$M258,"*grosset*")</f>
        <v>1</v>
      </c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</row>
    <row r="259" spans="1:48" x14ac:dyDescent="0.25">
      <c r="A259" s="73">
        <f t="shared" si="11"/>
        <v>43805</v>
      </c>
      <c r="B259" s="95" t="s">
        <v>9</v>
      </c>
      <c r="C259" s="75" t="s">
        <v>40</v>
      </c>
      <c r="D259" s="128" t="s">
        <v>16</v>
      </c>
      <c r="E259" s="93" t="s">
        <v>226</v>
      </c>
      <c r="F259" s="75"/>
      <c r="G259" s="93" t="s">
        <v>1</v>
      </c>
      <c r="H259" s="93"/>
      <c r="I259" s="93" t="s">
        <v>8</v>
      </c>
      <c r="J259" s="73" t="s">
        <v>78</v>
      </c>
      <c r="K259" s="93" t="s">
        <v>325</v>
      </c>
      <c r="L259" s="127" t="s">
        <v>359</v>
      </c>
      <c r="M259" s="93" t="s">
        <v>385</v>
      </c>
      <c r="N259" s="93" t="s">
        <v>135</v>
      </c>
      <c r="O259" s="93"/>
      <c r="P259" s="93"/>
      <c r="Q259" s="93"/>
      <c r="R259" s="93" t="s">
        <v>10</v>
      </c>
      <c r="S259" s="56"/>
      <c r="T259" s="73" t="s">
        <v>386</v>
      </c>
      <c r="U259" s="93"/>
      <c r="V259" s="34"/>
      <c r="W259" s="95">
        <f>COUNTIF($A259:$M259,"*raulic*")</f>
        <v>1</v>
      </c>
      <c r="X259" s="26"/>
      <c r="Y259" s="26"/>
      <c r="Z259" s="26"/>
      <c r="AA259" s="95">
        <f>COUNTIF($A259:$M259,"*béland*")</f>
        <v>1</v>
      </c>
      <c r="AB259" s="95">
        <f>COUNTIF($A259:$M259,"*jalenques*")</f>
        <v>1</v>
      </c>
      <c r="AC259" s="95">
        <f>COUNTIF($A259:$M259,"*boudreau*")</f>
        <v>1</v>
      </c>
      <c r="AD259" s="95">
        <f>COUNTIF($A259:$M259,"*Branquart*")</f>
        <v>1</v>
      </c>
      <c r="AE259" s="95">
        <f>COUNTIF($A259:$M259,"*louvard*")</f>
        <v>1</v>
      </c>
      <c r="AF259" s="27"/>
      <c r="AG259" s="95">
        <f>COUNTIF($A259:$M259,"*fitz*")</f>
        <v>1</v>
      </c>
      <c r="AH259" s="95">
        <f>COUNTIF($A259:$M259,"*summa*")</f>
        <v>1</v>
      </c>
      <c r="AI259" s="95">
        <f>COUNTIF($A259:$M259,"*grosset*")</f>
        <v>1</v>
      </c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</row>
    <row r="260" spans="1:48" x14ac:dyDescent="0.25">
      <c r="A260" s="92">
        <f t="shared" si="11"/>
        <v>43806</v>
      </c>
      <c r="B260" s="92"/>
      <c r="C260" s="92"/>
      <c r="D260" s="92"/>
      <c r="E260" s="92"/>
      <c r="F260" s="92"/>
      <c r="G260" s="92"/>
      <c r="H260" s="92"/>
      <c r="I260" s="92"/>
      <c r="J260" s="71"/>
      <c r="K260" s="92"/>
      <c r="L260" s="164"/>
      <c r="M260" s="92"/>
      <c r="N260" s="92"/>
      <c r="O260" s="92"/>
      <c r="P260" s="92" t="s">
        <v>135</v>
      </c>
      <c r="Q260" s="92" t="s">
        <v>34</v>
      </c>
      <c r="R260" s="92" t="s">
        <v>10</v>
      </c>
      <c r="S260" s="92" t="s">
        <v>30</v>
      </c>
      <c r="T260" s="71"/>
      <c r="U260" s="92"/>
      <c r="V260" s="34"/>
      <c r="W260" s="26"/>
      <c r="X260" s="26"/>
      <c r="Y260" s="26"/>
      <c r="Z260" s="26"/>
      <c r="AA260" s="26"/>
      <c r="AB260" s="27"/>
      <c r="AC260" s="27"/>
      <c r="AD260" s="27"/>
      <c r="AE260" s="27"/>
      <c r="AF260" s="27"/>
      <c r="AG260" s="27"/>
      <c r="AH260" s="27"/>
      <c r="AI260" s="27"/>
      <c r="AJ260" s="70"/>
      <c r="AK260" s="70"/>
      <c r="AL260" s="70"/>
      <c r="AM260" s="70"/>
      <c r="AN260" s="17"/>
      <c r="AO260" s="17"/>
      <c r="AP260" s="17"/>
      <c r="AQ260" s="70"/>
      <c r="AR260" s="70"/>
      <c r="AS260" s="70"/>
      <c r="AT260" s="70"/>
      <c r="AU260" s="70"/>
      <c r="AV260" s="70"/>
    </row>
    <row r="261" spans="1:48" x14ac:dyDescent="0.25">
      <c r="A261" s="92">
        <f t="shared" si="11"/>
        <v>43807</v>
      </c>
      <c r="B261" s="92"/>
      <c r="C261" s="92"/>
      <c r="D261" s="92"/>
      <c r="E261" s="92"/>
      <c r="F261" s="92"/>
      <c r="G261" s="92"/>
      <c r="H261" s="92"/>
      <c r="I261" s="92"/>
      <c r="J261" s="71"/>
      <c r="K261" s="92"/>
      <c r="L261" s="164"/>
      <c r="M261" s="92"/>
      <c r="N261" s="92"/>
      <c r="O261" s="92"/>
      <c r="P261" s="92" t="s">
        <v>135</v>
      </c>
      <c r="Q261" s="92" t="s">
        <v>34</v>
      </c>
      <c r="R261" s="92" t="s">
        <v>10</v>
      </c>
      <c r="S261" s="92" t="s">
        <v>30</v>
      </c>
      <c r="T261" s="71"/>
      <c r="U261" s="92"/>
      <c r="V261" s="34"/>
      <c r="W261" s="26"/>
      <c r="X261" s="26"/>
      <c r="Y261" s="26"/>
      <c r="Z261" s="26"/>
      <c r="AA261" s="26"/>
      <c r="AB261" s="27"/>
      <c r="AC261" s="27"/>
      <c r="AD261" s="27"/>
      <c r="AE261" s="27"/>
      <c r="AF261" s="27"/>
      <c r="AG261" s="27"/>
      <c r="AH261" s="27"/>
      <c r="AI261" s="27"/>
      <c r="AJ261" s="70"/>
      <c r="AK261" s="70"/>
      <c r="AL261" s="70"/>
      <c r="AM261" s="70"/>
      <c r="AN261" s="17"/>
      <c r="AO261" s="17"/>
      <c r="AP261" s="17"/>
      <c r="AQ261" s="70"/>
      <c r="AR261" s="70"/>
      <c r="AS261" s="70"/>
      <c r="AT261" s="70"/>
      <c r="AU261" s="70"/>
      <c r="AV261" s="70"/>
    </row>
    <row r="262" spans="1:48" x14ac:dyDescent="0.25">
      <c r="A262" s="73">
        <f t="shared" si="11"/>
        <v>43808</v>
      </c>
      <c r="B262" s="95" t="s">
        <v>33</v>
      </c>
      <c r="C262" s="75" t="s">
        <v>224</v>
      </c>
      <c r="D262" s="127" t="s">
        <v>144</v>
      </c>
      <c r="E262" s="93" t="s">
        <v>138</v>
      </c>
      <c r="F262" s="75" t="s">
        <v>1</v>
      </c>
      <c r="G262" s="93"/>
      <c r="H262" s="93"/>
      <c r="I262" s="93" t="s">
        <v>34</v>
      </c>
      <c r="J262" s="73"/>
      <c r="K262" s="93" t="s">
        <v>332</v>
      </c>
      <c r="L262" s="254" t="s">
        <v>358</v>
      </c>
      <c r="M262" s="127" t="s">
        <v>350</v>
      </c>
      <c r="N262" s="93" t="s">
        <v>224</v>
      </c>
      <c r="O262" s="93"/>
      <c r="P262" s="93"/>
      <c r="Q262" s="93"/>
      <c r="R262" s="93" t="s">
        <v>20</v>
      </c>
      <c r="S262" s="93"/>
      <c r="T262" s="147" t="s">
        <v>190</v>
      </c>
      <c r="U262" s="93"/>
      <c r="V262" s="34"/>
      <c r="W262" s="95">
        <f>COUNTIF($A262:$M262,"*raulic*")</f>
        <v>2</v>
      </c>
      <c r="X262" s="26"/>
      <c r="Y262" s="26"/>
      <c r="Z262" s="26"/>
      <c r="AA262" s="95">
        <f>COUNTIF($A262:$M262,"*béland*")</f>
        <v>1</v>
      </c>
      <c r="AB262" s="95">
        <f>COUNTIF($A262:$M262,"*jalenques*")</f>
        <v>1</v>
      </c>
      <c r="AC262" s="95">
        <f>COUNTIF($A262:$M262,"*boudreau*")</f>
        <v>1</v>
      </c>
      <c r="AD262" s="95">
        <f>COUNTIF($A262:$M262,"*Branquart*")</f>
        <v>1</v>
      </c>
      <c r="AE262" s="95">
        <f>COUNTIF($A262:$M262,"*louvard*")</f>
        <v>1</v>
      </c>
      <c r="AF262" s="95">
        <f>COUNTIF($A262:$M262,"*langlois*")</f>
        <v>1</v>
      </c>
      <c r="AG262" s="95">
        <f>COUNTIF($A262:$M262,"*fitz*")</f>
        <v>1</v>
      </c>
      <c r="AH262" s="95">
        <f>COUNTIF($A262:$M262,"*summa*")</f>
        <v>1</v>
      </c>
      <c r="AI262" s="95">
        <f>COUNTIF($A262:$M262,"*grosset*")</f>
        <v>1</v>
      </c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</row>
    <row r="263" spans="1:48" x14ac:dyDescent="0.25">
      <c r="A263" s="73">
        <f t="shared" si="11"/>
        <v>43809</v>
      </c>
      <c r="B263" s="95" t="s">
        <v>33</v>
      </c>
      <c r="C263" s="75" t="s">
        <v>224</v>
      </c>
      <c r="D263" s="127" t="s">
        <v>10</v>
      </c>
      <c r="E263" s="93" t="s">
        <v>138</v>
      </c>
      <c r="F263" s="75" t="s">
        <v>1</v>
      </c>
      <c r="G263" s="93" t="s">
        <v>65</v>
      </c>
      <c r="H263" s="93"/>
      <c r="I263" s="93" t="s">
        <v>8</v>
      </c>
      <c r="J263" s="73"/>
      <c r="K263" s="93" t="s">
        <v>333</v>
      </c>
      <c r="L263" s="254" t="s">
        <v>358</v>
      </c>
      <c r="M263" s="127" t="s">
        <v>350</v>
      </c>
      <c r="N263" s="93" t="s">
        <v>78</v>
      </c>
      <c r="O263" s="93"/>
      <c r="P263" s="93"/>
      <c r="Q263" s="93"/>
      <c r="R263" s="93" t="s">
        <v>20</v>
      </c>
      <c r="S263" s="93"/>
      <c r="T263" s="147" t="s">
        <v>190</v>
      </c>
      <c r="U263" s="93"/>
      <c r="V263" s="34"/>
      <c r="W263" s="95">
        <f>COUNTIF($A263:$M263,"*raulic*")</f>
        <v>2</v>
      </c>
      <c r="X263" s="26"/>
      <c r="Y263" s="26"/>
      <c r="Z263" s="26"/>
      <c r="AA263" s="95">
        <f>COUNTIF($A263:$M263,"*béland*")</f>
        <v>1</v>
      </c>
      <c r="AB263" s="95">
        <f>COUNTIF($A263:$M263,"*jalenques*")</f>
        <v>1</v>
      </c>
      <c r="AC263" s="95">
        <f>COUNTIF($A263:$M263,"*jalenques*")</f>
        <v>1</v>
      </c>
      <c r="AD263" s="95">
        <f>COUNTIF($A263:$M263,"*Branquart*")</f>
        <v>1</v>
      </c>
      <c r="AE263" s="95">
        <f>COUNTIF($A263:$M263,"*louvard*")</f>
        <v>1</v>
      </c>
      <c r="AF263" s="95">
        <f>COUNTIF($A263:$M263,"*langlois*")</f>
        <v>1</v>
      </c>
      <c r="AG263" s="95">
        <f>COUNTIF($A263:$M263,"*fitz*")</f>
        <v>1</v>
      </c>
      <c r="AH263" s="95">
        <f>COUNTIF($A263:$M263,"*summa*")</f>
        <v>1</v>
      </c>
      <c r="AI263" s="160">
        <f>COUNTIF($A263:$M263,"*grosset*")</f>
        <v>1</v>
      </c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</row>
    <row r="264" spans="1:48" x14ac:dyDescent="0.25">
      <c r="A264" s="73">
        <f t="shared" si="11"/>
        <v>43810</v>
      </c>
      <c r="B264" s="95" t="s">
        <v>33</v>
      </c>
      <c r="C264" s="75" t="s">
        <v>224</v>
      </c>
      <c r="D264" s="127" t="s">
        <v>144</v>
      </c>
      <c r="E264" s="93" t="s">
        <v>138</v>
      </c>
      <c r="F264" s="75" t="s">
        <v>1</v>
      </c>
      <c r="G264" s="93"/>
      <c r="H264" s="93"/>
      <c r="I264" s="93" t="s">
        <v>34</v>
      </c>
      <c r="J264" s="73"/>
      <c r="K264" s="93" t="s">
        <v>332</v>
      </c>
      <c r="L264" s="254" t="s">
        <v>358</v>
      </c>
      <c r="M264" s="127" t="s">
        <v>350</v>
      </c>
      <c r="N264" s="93" t="s">
        <v>135</v>
      </c>
      <c r="O264" s="93"/>
      <c r="P264" s="93"/>
      <c r="Q264" s="93"/>
      <c r="R264" s="93" t="s">
        <v>20</v>
      </c>
      <c r="S264" s="93"/>
      <c r="T264" s="147" t="s">
        <v>190</v>
      </c>
      <c r="U264" s="93"/>
      <c r="V264" s="34"/>
      <c r="W264" s="95">
        <f>COUNTIF($A264:$M264,"*raulic*")</f>
        <v>2</v>
      </c>
      <c r="X264" s="26"/>
      <c r="Y264" s="26"/>
      <c r="Z264" s="26"/>
      <c r="AA264" s="95">
        <f>COUNTIF($A264:$M264,"*béland*")</f>
        <v>1</v>
      </c>
      <c r="AB264" s="95">
        <f>COUNTIF($A264:$M264,"*jalenques*")</f>
        <v>1</v>
      </c>
      <c r="AC264" s="95">
        <f>COUNTIF($A264:$M264,"*jalenques*")</f>
        <v>1</v>
      </c>
      <c r="AD264" s="95">
        <f>COUNTIF($A264:$M264,"*Branquart*")</f>
        <v>1</v>
      </c>
      <c r="AE264" s="95">
        <f>COUNTIF($A264:$M264,"*louvard*")</f>
        <v>1</v>
      </c>
      <c r="AF264" s="95">
        <f>COUNTIF($A264:$M264,"*langlois*")</f>
        <v>1</v>
      </c>
      <c r="AG264" s="95">
        <f>COUNTIF($A264:$M264,"*fitz*")</f>
        <v>1</v>
      </c>
      <c r="AH264" s="95">
        <f>COUNTIF($A264:$M264,"*summa*")</f>
        <v>1</v>
      </c>
      <c r="AI264" s="95">
        <f>COUNTIF($A264:$M264,"*grosset*")</f>
        <v>1</v>
      </c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</row>
    <row r="265" spans="1:48" x14ac:dyDescent="0.25">
      <c r="A265" s="73">
        <f t="shared" si="11"/>
        <v>43811</v>
      </c>
      <c r="B265" s="95" t="s">
        <v>33</v>
      </c>
      <c r="C265" s="75" t="s">
        <v>224</v>
      </c>
      <c r="D265" s="127" t="s">
        <v>144</v>
      </c>
      <c r="E265" s="93" t="s">
        <v>138</v>
      </c>
      <c r="F265" s="75" t="s">
        <v>8</v>
      </c>
      <c r="G265" s="93"/>
      <c r="H265" s="93"/>
      <c r="I265" s="93" t="s">
        <v>34</v>
      </c>
      <c r="J265" s="73"/>
      <c r="K265" s="93" t="s">
        <v>334</v>
      </c>
      <c r="L265" s="254" t="s">
        <v>358</v>
      </c>
      <c r="M265" s="127" t="s">
        <v>350</v>
      </c>
      <c r="N265" s="93" t="s">
        <v>135</v>
      </c>
      <c r="O265" s="93"/>
      <c r="P265" s="93"/>
      <c r="Q265" s="93"/>
      <c r="R265" s="93" t="s">
        <v>20</v>
      </c>
      <c r="S265" s="93"/>
      <c r="T265" s="147" t="s">
        <v>190</v>
      </c>
      <c r="U265" s="93"/>
      <c r="V265" s="34"/>
      <c r="W265" s="95">
        <f>COUNTIF($A265:$M265,"*raulic*")</f>
        <v>2</v>
      </c>
      <c r="X265" s="26"/>
      <c r="Y265" s="26"/>
      <c r="Z265" s="26"/>
      <c r="AA265" s="95">
        <f>COUNTIF($A265:$M265,"*béland*")</f>
        <v>1</v>
      </c>
      <c r="AB265" s="160">
        <f>COUNTIF($A265:$M265,"*jalenques*")</f>
        <v>1</v>
      </c>
      <c r="AC265" s="95">
        <f>COUNTIF($A265:$M265,"*jalenques*")</f>
        <v>1</v>
      </c>
      <c r="AD265" s="95">
        <f>COUNTIF($A265:$M265,"*Branquart*")</f>
        <v>1</v>
      </c>
      <c r="AE265" s="95">
        <f>COUNTIF($A265:$M265,"*louvard*")</f>
        <v>1</v>
      </c>
      <c r="AF265" s="95">
        <f>COUNTIF($A265:$M265,"*langlois*")</f>
        <v>1</v>
      </c>
      <c r="AG265" s="95">
        <f>COUNTIF($A265:$M265,"*fitz*")</f>
        <v>1</v>
      </c>
      <c r="AH265" s="95">
        <f>COUNTIF($A265:$M265,"*summa*")</f>
        <v>1</v>
      </c>
      <c r="AI265" s="95">
        <f>COUNTIF($A265:$M265,"*grosset*")</f>
        <v>1</v>
      </c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</row>
    <row r="266" spans="1:48" x14ac:dyDescent="0.25">
      <c r="A266" s="73">
        <f t="shared" si="11"/>
        <v>43812</v>
      </c>
      <c r="B266" s="95" t="s">
        <v>33</v>
      </c>
      <c r="C266" s="75" t="s">
        <v>224</v>
      </c>
      <c r="D266" s="128" t="s">
        <v>16</v>
      </c>
      <c r="E266" s="93" t="s">
        <v>138</v>
      </c>
      <c r="F266" s="75" t="s">
        <v>1</v>
      </c>
      <c r="G266" s="93" t="s">
        <v>40</v>
      </c>
      <c r="H266" s="93"/>
      <c r="I266" s="93" t="s">
        <v>34</v>
      </c>
      <c r="J266" s="73"/>
      <c r="K266" s="93" t="s">
        <v>335</v>
      </c>
      <c r="L266" s="254" t="s">
        <v>358</v>
      </c>
      <c r="M266" s="127" t="s">
        <v>350</v>
      </c>
      <c r="N266" s="93" t="s">
        <v>78</v>
      </c>
      <c r="O266" s="93"/>
      <c r="P266" s="93"/>
      <c r="Q266" s="93"/>
      <c r="R266" s="93" t="s">
        <v>20</v>
      </c>
      <c r="S266" s="56"/>
      <c r="T266" s="147" t="s">
        <v>190</v>
      </c>
      <c r="U266" s="93"/>
      <c r="V266" s="34"/>
      <c r="W266" s="95">
        <f>COUNTIF($A266:$M266,"*raulic*")</f>
        <v>2</v>
      </c>
      <c r="X266" s="26"/>
      <c r="Y266" s="26"/>
      <c r="Z266" s="26"/>
      <c r="AA266" s="95">
        <f>COUNTIF($A266:$M266,"*béland*")</f>
        <v>1</v>
      </c>
      <c r="AB266" s="95">
        <f>COUNTIF($A266:$M266,"*jalenques*")</f>
        <v>1</v>
      </c>
      <c r="AC266" s="95">
        <f>COUNTIF($A266:$M266,"*boudreau*")</f>
        <v>1</v>
      </c>
      <c r="AD266" s="95">
        <f>COUNTIF($A266:$M266,"*Branquart*")</f>
        <v>1</v>
      </c>
      <c r="AE266" s="95">
        <f>COUNTIF($A266:$M266,"*louvard*")</f>
        <v>1</v>
      </c>
      <c r="AF266" s="27"/>
      <c r="AG266" s="95">
        <f>COUNTIF($A266:$M266,"*fitz*")</f>
        <v>1</v>
      </c>
      <c r="AH266" s="95">
        <f>COUNTIF($A266:$M266,"*summa*")</f>
        <v>1</v>
      </c>
      <c r="AI266" s="160">
        <f>COUNTIF($A266:$M266,"*grosset*")</f>
        <v>1</v>
      </c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</row>
    <row r="267" spans="1:48" x14ac:dyDescent="0.25">
      <c r="A267" s="92">
        <f t="shared" si="11"/>
        <v>43813</v>
      </c>
      <c r="B267" s="92"/>
      <c r="C267" s="92"/>
      <c r="D267" s="92"/>
      <c r="E267" s="92"/>
      <c r="F267" s="92"/>
      <c r="G267" s="92"/>
      <c r="H267" s="92"/>
      <c r="I267" s="92"/>
      <c r="J267" s="71"/>
      <c r="K267" s="92"/>
      <c r="L267" s="164"/>
      <c r="M267" s="92"/>
      <c r="N267" s="92"/>
      <c r="O267" s="92"/>
      <c r="P267" s="92" t="s">
        <v>78</v>
      </c>
      <c r="Q267" s="92"/>
      <c r="R267" s="92" t="s">
        <v>20</v>
      </c>
      <c r="S267" s="92" t="s">
        <v>20</v>
      </c>
      <c r="T267" s="71"/>
      <c r="U267" s="92"/>
      <c r="V267" s="34"/>
      <c r="W267" s="26"/>
      <c r="X267" s="26"/>
      <c r="Y267" s="26"/>
      <c r="Z267" s="26"/>
      <c r="AA267" s="26"/>
      <c r="AB267" s="27"/>
      <c r="AC267" s="27"/>
      <c r="AD267" s="27"/>
      <c r="AE267" s="27"/>
      <c r="AF267" s="27"/>
      <c r="AG267" s="27"/>
      <c r="AH267" s="27"/>
      <c r="AI267" s="27"/>
      <c r="AJ267" s="70"/>
      <c r="AK267" s="70"/>
      <c r="AL267" s="70"/>
      <c r="AM267" s="70"/>
      <c r="AN267" s="17"/>
      <c r="AO267" s="17"/>
      <c r="AP267" s="17"/>
      <c r="AQ267" s="70"/>
      <c r="AR267" s="70"/>
      <c r="AS267" s="70"/>
      <c r="AT267" s="70"/>
      <c r="AU267" s="70"/>
      <c r="AV267" s="70"/>
    </row>
    <row r="268" spans="1:48" x14ac:dyDescent="0.25">
      <c r="A268" s="92">
        <f t="shared" si="11"/>
        <v>43814</v>
      </c>
      <c r="B268" s="92"/>
      <c r="C268" s="92"/>
      <c r="D268" s="92"/>
      <c r="E268" s="92"/>
      <c r="F268" s="92"/>
      <c r="G268" s="92"/>
      <c r="H268" s="92"/>
      <c r="I268" s="92"/>
      <c r="J268" s="71"/>
      <c r="K268" s="92"/>
      <c r="L268" s="164"/>
      <c r="M268" s="92"/>
      <c r="N268" s="92"/>
      <c r="O268" s="92"/>
      <c r="P268" s="92" t="s">
        <v>78</v>
      </c>
      <c r="Q268" s="92"/>
      <c r="R268" s="92" t="s">
        <v>20</v>
      </c>
      <c r="S268" s="92" t="s">
        <v>20</v>
      </c>
      <c r="T268" s="71"/>
      <c r="U268" s="92"/>
      <c r="V268" s="34"/>
      <c r="W268" s="26"/>
      <c r="X268" s="26"/>
      <c r="Y268" s="26"/>
      <c r="Z268" s="26"/>
      <c r="AA268" s="26"/>
      <c r="AB268" s="27"/>
      <c r="AC268" s="27"/>
      <c r="AD268" s="27"/>
      <c r="AE268" s="27"/>
      <c r="AF268" s="27"/>
      <c r="AG268" s="27"/>
      <c r="AH268" s="27"/>
      <c r="AI268" s="27"/>
      <c r="AJ268" s="70"/>
      <c r="AK268" s="70"/>
      <c r="AL268" s="70"/>
      <c r="AM268" s="70"/>
      <c r="AN268" s="17"/>
      <c r="AO268" s="17"/>
      <c r="AP268" s="17"/>
      <c r="AQ268" s="70"/>
      <c r="AR268" s="70"/>
      <c r="AS268" s="70"/>
      <c r="AT268" s="70"/>
      <c r="AU268" s="70"/>
      <c r="AV268" s="70"/>
    </row>
    <row r="269" spans="1:48" x14ac:dyDescent="0.25">
      <c r="A269" s="93">
        <f t="shared" si="11"/>
        <v>43815</v>
      </c>
      <c r="B269" s="72" t="s">
        <v>9</v>
      </c>
      <c r="C269" s="75" t="s">
        <v>224</v>
      </c>
      <c r="D269" s="93" t="s">
        <v>38</v>
      </c>
      <c r="E269" s="93" t="s">
        <v>108</v>
      </c>
      <c r="F269" s="75" t="s">
        <v>1</v>
      </c>
      <c r="G269" s="93"/>
      <c r="H269" s="93"/>
      <c r="I269" s="93" t="s">
        <v>40</v>
      </c>
      <c r="J269" s="73" t="s">
        <v>135</v>
      </c>
      <c r="K269" s="93" t="s">
        <v>20</v>
      </c>
      <c r="L269" s="254" t="s">
        <v>358</v>
      </c>
      <c r="M269" s="127" t="s">
        <v>350</v>
      </c>
      <c r="N269" s="93" t="s">
        <v>224</v>
      </c>
      <c r="O269" s="93"/>
      <c r="P269" s="93"/>
      <c r="Q269" s="93"/>
      <c r="R269" s="93" t="s">
        <v>30</v>
      </c>
      <c r="S269" s="93"/>
      <c r="T269" s="73"/>
      <c r="U269" s="93"/>
      <c r="V269" s="34"/>
      <c r="W269" s="95">
        <f>COUNTIF($A269:$M269,"*raulic*")</f>
        <v>1</v>
      </c>
      <c r="X269" s="26"/>
      <c r="Y269" s="26"/>
      <c r="Z269" s="26"/>
      <c r="AA269" s="95">
        <f>COUNTIF($A269:$M269,"*béland*")</f>
        <v>1</v>
      </c>
      <c r="AB269" s="95">
        <f>COUNTIF($A269:$M269,"*jalenques*")</f>
        <v>1</v>
      </c>
      <c r="AC269" s="95">
        <f>COUNTIF($A269:$M269,"*boudreau*")</f>
        <v>1</v>
      </c>
      <c r="AD269" s="95">
        <f>COUNTIF($A269:$M269,"*Branquart*")</f>
        <v>1</v>
      </c>
      <c r="AE269" s="95">
        <f>COUNTIF($A269:$M269,"*louvard*")</f>
        <v>1</v>
      </c>
      <c r="AF269" s="95">
        <f>COUNTIF($A269:$M269,"*langlois*")</f>
        <v>1</v>
      </c>
      <c r="AG269" s="95">
        <f>COUNTIF($A269:$M269,"*fitz*")</f>
        <v>1</v>
      </c>
      <c r="AH269" s="95">
        <f>COUNTIF($A269:$M269,"*summa*")</f>
        <v>1</v>
      </c>
      <c r="AI269" s="95">
        <f>COUNTIF($A269:$M269,"*grosset*")</f>
        <v>1</v>
      </c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</row>
    <row r="270" spans="1:48" x14ac:dyDescent="0.25">
      <c r="A270" s="93">
        <f t="shared" si="11"/>
        <v>43816</v>
      </c>
      <c r="B270" s="72" t="s">
        <v>9</v>
      </c>
      <c r="C270" s="75" t="s">
        <v>224</v>
      </c>
      <c r="D270" s="93" t="s">
        <v>10</v>
      </c>
      <c r="E270" s="93" t="s">
        <v>108</v>
      </c>
      <c r="F270" s="75" t="s">
        <v>1</v>
      </c>
      <c r="G270" s="93" t="s">
        <v>40</v>
      </c>
      <c r="H270" s="93"/>
      <c r="I270" s="93" t="s">
        <v>8</v>
      </c>
      <c r="J270" s="73" t="s">
        <v>135</v>
      </c>
      <c r="K270" s="93" t="s">
        <v>36</v>
      </c>
      <c r="L270" s="254" t="s">
        <v>358</v>
      </c>
      <c r="M270" s="127" t="s">
        <v>350</v>
      </c>
      <c r="N270" s="93" t="s">
        <v>224</v>
      </c>
      <c r="O270" s="93"/>
      <c r="P270" s="93"/>
      <c r="Q270" s="93"/>
      <c r="R270" s="93" t="s">
        <v>30</v>
      </c>
      <c r="S270" s="93"/>
      <c r="T270" s="73"/>
      <c r="U270" s="93"/>
      <c r="V270" s="34"/>
      <c r="W270" s="95">
        <f>COUNTIF($A270:$M270,"*raulic*")</f>
        <v>1</v>
      </c>
      <c r="X270" s="26"/>
      <c r="Y270" s="26"/>
      <c r="Z270" s="26"/>
      <c r="AA270" s="95">
        <f>COUNTIF($A270:$M270,"*béland*")</f>
        <v>1</v>
      </c>
      <c r="AB270" s="95">
        <f>COUNTIF($A270:$M270,"*jalenques*")</f>
        <v>1</v>
      </c>
      <c r="AC270" s="95">
        <f>COUNTIF($A270:$M270,"*jalenques*")</f>
        <v>1</v>
      </c>
      <c r="AD270" s="95">
        <f>COUNTIF($A270:$M270,"*Branquart*")</f>
        <v>1</v>
      </c>
      <c r="AE270" s="95">
        <f>COUNTIF($A270:$M270,"*louvard*")</f>
        <v>1</v>
      </c>
      <c r="AF270" s="95">
        <f>COUNTIF($A270:$M270,"*langlois*")</f>
        <v>1</v>
      </c>
      <c r="AG270" s="95">
        <f>COUNTIF($A270:$M270,"*fitz*")</f>
        <v>1</v>
      </c>
      <c r="AH270" s="95">
        <f>COUNTIF($A270:$M270,"*summa*")</f>
        <v>1</v>
      </c>
      <c r="AI270" s="95">
        <f>COUNTIF($A270:$M270,"*grosset*")</f>
        <v>1</v>
      </c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</row>
    <row r="271" spans="1:48" x14ac:dyDescent="0.25">
      <c r="A271" s="93">
        <f t="shared" si="11"/>
        <v>43817</v>
      </c>
      <c r="B271" s="72" t="s">
        <v>9</v>
      </c>
      <c r="C271" s="75" t="s">
        <v>224</v>
      </c>
      <c r="D271" s="93" t="s">
        <v>38</v>
      </c>
      <c r="E271" s="93" t="s">
        <v>108</v>
      </c>
      <c r="F271" s="75" t="s">
        <v>1</v>
      </c>
      <c r="G271" s="93"/>
      <c r="H271" s="93"/>
      <c r="I271" s="93" t="s">
        <v>40</v>
      </c>
      <c r="J271" s="73" t="s">
        <v>135</v>
      </c>
      <c r="K271" s="93" t="s">
        <v>20</v>
      </c>
      <c r="L271" s="254" t="s">
        <v>358</v>
      </c>
      <c r="M271" s="127" t="s">
        <v>350</v>
      </c>
      <c r="N271" s="184" t="s">
        <v>78</v>
      </c>
      <c r="O271" s="93"/>
      <c r="P271" s="93"/>
      <c r="Q271" s="93"/>
      <c r="R271" s="93" t="s">
        <v>30</v>
      </c>
      <c r="S271" s="93"/>
      <c r="T271" s="73"/>
      <c r="U271" s="93"/>
      <c r="V271" s="34"/>
      <c r="W271" s="95">
        <f>COUNTIF($A271:$M271,"*raulic*")</f>
        <v>1</v>
      </c>
      <c r="X271" s="26"/>
      <c r="Y271" s="26"/>
      <c r="Z271" s="26"/>
      <c r="AA271" s="95">
        <f>COUNTIF($A271:$M271,"*béland*")</f>
        <v>1</v>
      </c>
      <c r="AB271" s="95">
        <f>COUNTIF($A271:$M271,"*jalenques*")</f>
        <v>1</v>
      </c>
      <c r="AC271" s="95">
        <f>COUNTIF($A271:$M271,"*jalenques*")</f>
        <v>1</v>
      </c>
      <c r="AD271" s="95">
        <f>COUNTIF($A271:$M271,"*Branquart*")</f>
        <v>1</v>
      </c>
      <c r="AE271" s="95">
        <f>COUNTIF($A271:$M271,"*louvard*")</f>
        <v>1</v>
      </c>
      <c r="AF271" s="95">
        <f>COUNTIF($A271:$M271,"*langlois*")</f>
        <v>1</v>
      </c>
      <c r="AG271" s="95">
        <f>COUNTIF($A271:$M271,"*fitz*")</f>
        <v>1</v>
      </c>
      <c r="AH271" s="95">
        <f>COUNTIF($A271:$M271,"*summa*")</f>
        <v>1</v>
      </c>
      <c r="AI271" s="95">
        <f>COUNTIF($A271:$M271,"*grosset*")</f>
        <v>1</v>
      </c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</row>
    <row r="272" spans="1:48" x14ac:dyDescent="0.25">
      <c r="A272" s="93">
        <f t="shared" si="11"/>
        <v>43818</v>
      </c>
      <c r="B272" s="72" t="s">
        <v>9</v>
      </c>
      <c r="C272" s="75" t="s">
        <v>224</v>
      </c>
      <c r="D272" s="93" t="s">
        <v>38</v>
      </c>
      <c r="E272" s="93" t="s">
        <v>108</v>
      </c>
      <c r="F272" s="75" t="s">
        <v>8</v>
      </c>
      <c r="G272" s="93"/>
      <c r="H272" s="93"/>
      <c r="I272" s="93" t="s">
        <v>40</v>
      </c>
      <c r="J272" s="73" t="s">
        <v>135</v>
      </c>
      <c r="K272" s="93" t="s">
        <v>57</v>
      </c>
      <c r="L272" s="254" t="s">
        <v>358</v>
      </c>
      <c r="M272" s="127" t="s">
        <v>350</v>
      </c>
      <c r="N272" s="93" t="s">
        <v>78</v>
      </c>
      <c r="O272" s="93"/>
      <c r="P272" s="93"/>
      <c r="Q272" s="93"/>
      <c r="R272" s="93" t="s">
        <v>30</v>
      </c>
      <c r="S272" s="93"/>
      <c r="T272" s="73"/>
      <c r="U272" s="93"/>
      <c r="V272" s="34"/>
      <c r="W272" s="95">
        <f>COUNTIF($A272:$M272,"*raulic*")</f>
        <v>1</v>
      </c>
      <c r="X272" s="26"/>
      <c r="Y272" s="26"/>
      <c r="Z272" s="26"/>
      <c r="AA272" s="95">
        <f>COUNTIF($A272:$M272,"*béland*")</f>
        <v>1</v>
      </c>
      <c r="AB272" s="95">
        <f>COUNTIF($A272:$M272,"*jalenques*")</f>
        <v>1</v>
      </c>
      <c r="AC272" s="95">
        <f>COUNTIF($A272:$M272,"*jalenques*")</f>
        <v>1</v>
      </c>
      <c r="AD272" s="95">
        <f>COUNTIF($A272:$M272,"*Branquart*")</f>
        <v>1</v>
      </c>
      <c r="AE272" s="95">
        <f>COUNTIF($A272:$M272,"*louvard*")</f>
        <v>1</v>
      </c>
      <c r="AF272" s="95">
        <f>COUNTIF($A272:$M272,"*langlois*")</f>
        <v>1</v>
      </c>
      <c r="AG272" s="95">
        <f>COUNTIF($A272:$M272,"*fitz*")</f>
        <v>1</v>
      </c>
      <c r="AH272" s="95">
        <f>COUNTIF($A272:$M272,"*summa*")</f>
        <v>1</v>
      </c>
      <c r="AI272" s="95">
        <f>COUNTIF($A272:$M272,"*grosset*")</f>
        <v>1</v>
      </c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</row>
    <row r="273" spans="1:48" x14ac:dyDescent="0.25">
      <c r="A273" s="93">
        <f t="shared" si="11"/>
        <v>43819</v>
      </c>
      <c r="B273" s="72" t="s">
        <v>9</v>
      </c>
      <c r="C273" s="75" t="s">
        <v>8</v>
      </c>
      <c r="D273" s="104" t="s">
        <v>16</v>
      </c>
      <c r="E273" s="93" t="s">
        <v>108</v>
      </c>
      <c r="F273" s="75" t="s">
        <v>1</v>
      </c>
      <c r="G273" s="93" t="s">
        <v>232</v>
      </c>
      <c r="H273" s="93"/>
      <c r="I273" s="93" t="s">
        <v>40</v>
      </c>
      <c r="J273" s="73" t="s">
        <v>135</v>
      </c>
      <c r="K273" s="93" t="s">
        <v>33</v>
      </c>
      <c r="L273" s="254" t="s">
        <v>358</v>
      </c>
      <c r="M273" s="127" t="s">
        <v>350</v>
      </c>
      <c r="N273" s="93" t="s">
        <v>78</v>
      </c>
      <c r="O273" s="93"/>
      <c r="P273" s="93"/>
      <c r="Q273" s="93"/>
      <c r="R273" s="93" t="s">
        <v>30</v>
      </c>
      <c r="S273" s="56"/>
      <c r="T273" s="151"/>
      <c r="U273" s="93"/>
      <c r="V273" s="34"/>
      <c r="W273" s="95">
        <f>COUNTIF($A273:$M273,"*raulic*")</f>
        <v>1</v>
      </c>
      <c r="X273" s="26"/>
      <c r="Y273" s="26"/>
      <c r="Z273" s="26"/>
      <c r="AA273" s="95">
        <f>COUNTIF($A273:$M273,"*béland*")</f>
        <v>1</v>
      </c>
      <c r="AB273" s="95">
        <f>COUNTIF($A273:$M273,"*jalenques*")</f>
        <v>1</v>
      </c>
      <c r="AC273" s="95">
        <f>COUNTIF($A273:$M273,"*boudreau*")</f>
        <v>1</v>
      </c>
      <c r="AD273" s="95">
        <f>COUNTIF($A273:$M273,"*Branquart*")</f>
        <v>1</v>
      </c>
      <c r="AE273" s="95">
        <f>COUNTIF($A273:$M273,"*louvard*")</f>
        <v>1</v>
      </c>
      <c r="AF273" s="27"/>
      <c r="AG273" s="95">
        <f>COUNTIF($A273:$M273,"*fitz*")</f>
        <v>1</v>
      </c>
      <c r="AH273" s="95">
        <f>COUNTIF($A273:$M273,"*summa*")</f>
        <v>1</v>
      </c>
      <c r="AI273" s="95">
        <f>COUNTIF($A273:$M273,"*grosset*")</f>
        <v>1</v>
      </c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</row>
    <row r="274" spans="1:48" x14ac:dyDescent="0.25">
      <c r="A274" s="92">
        <f t="shared" si="11"/>
        <v>43820</v>
      </c>
      <c r="B274" s="92"/>
      <c r="C274" s="92"/>
      <c r="D274" s="92"/>
      <c r="E274" s="92"/>
      <c r="F274" s="92"/>
      <c r="G274" s="92"/>
      <c r="H274" s="92"/>
      <c r="I274" s="92"/>
      <c r="J274" s="71"/>
      <c r="K274" s="92"/>
      <c r="L274" s="164"/>
      <c r="M274" s="92"/>
      <c r="N274" s="247" t="s">
        <v>224</v>
      </c>
      <c r="O274" s="92"/>
      <c r="P274" s="92"/>
      <c r="Q274" s="92" t="s">
        <v>34</v>
      </c>
      <c r="R274" s="92" t="s">
        <v>10</v>
      </c>
      <c r="S274" s="92" t="s">
        <v>33</v>
      </c>
      <c r="T274" s="71"/>
      <c r="U274" s="92"/>
      <c r="V274" s="34"/>
      <c r="W274" s="26"/>
      <c r="X274" s="26"/>
      <c r="Y274" s="26"/>
      <c r="Z274" s="26"/>
      <c r="AA274" s="26"/>
      <c r="AB274" s="27"/>
      <c r="AC274" s="27"/>
      <c r="AD274" s="27"/>
      <c r="AE274" s="27"/>
      <c r="AF274" s="27"/>
      <c r="AG274" s="27"/>
      <c r="AH274" s="27"/>
      <c r="AI274" s="27"/>
      <c r="AJ274" s="70"/>
      <c r="AK274" s="70"/>
      <c r="AL274" s="70"/>
      <c r="AM274" s="70"/>
      <c r="AN274" s="17"/>
      <c r="AO274" s="17"/>
      <c r="AP274" s="17"/>
      <c r="AQ274" s="70"/>
      <c r="AR274" s="70"/>
      <c r="AS274" s="70"/>
      <c r="AT274" s="70"/>
      <c r="AU274" s="70"/>
      <c r="AV274" s="70"/>
    </row>
    <row r="275" spans="1:48" x14ac:dyDescent="0.25">
      <c r="A275" s="92">
        <f t="shared" si="11"/>
        <v>43821</v>
      </c>
      <c r="B275" s="92"/>
      <c r="C275" s="92"/>
      <c r="D275" s="92"/>
      <c r="E275" s="92"/>
      <c r="F275" s="92"/>
      <c r="G275" s="92"/>
      <c r="H275" s="92"/>
      <c r="I275" s="92"/>
      <c r="J275" s="71"/>
      <c r="K275" s="92"/>
      <c r="L275" s="164"/>
      <c r="M275" s="92"/>
      <c r="N275" s="247" t="s">
        <v>224</v>
      </c>
      <c r="O275" s="92"/>
      <c r="P275" s="92"/>
      <c r="Q275" s="92" t="s">
        <v>34</v>
      </c>
      <c r="R275" s="92" t="s">
        <v>10</v>
      </c>
      <c r="S275" s="92" t="s">
        <v>33</v>
      </c>
      <c r="T275" s="71"/>
      <c r="U275" s="92"/>
      <c r="V275" s="34"/>
      <c r="W275" s="26"/>
      <c r="X275" s="26"/>
      <c r="Y275" s="26"/>
      <c r="Z275" s="26"/>
      <c r="AA275" s="26"/>
      <c r="AB275" s="26"/>
      <c r="AC275" s="27"/>
      <c r="AD275" s="27"/>
      <c r="AE275" s="27"/>
      <c r="AF275" s="27"/>
      <c r="AG275" s="27"/>
      <c r="AH275" s="27"/>
      <c r="AI275" s="27"/>
      <c r="AJ275" s="70"/>
      <c r="AK275" s="70"/>
      <c r="AL275" s="70"/>
      <c r="AM275" s="70"/>
      <c r="AN275" s="17"/>
      <c r="AO275" s="17"/>
      <c r="AP275" s="17"/>
      <c r="AQ275" s="70"/>
      <c r="AR275" s="70"/>
      <c r="AS275" s="70"/>
      <c r="AT275" s="70"/>
      <c r="AU275" s="70"/>
      <c r="AV275" s="70"/>
    </row>
    <row r="276" spans="1:48" x14ac:dyDescent="0.25">
      <c r="A276" s="92">
        <f t="shared" si="11"/>
        <v>43822</v>
      </c>
      <c r="B276" s="76"/>
      <c r="C276" s="74"/>
      <c r="D276" s="92"/>
      <c r="E276" s="92"/>
      <c r="F276" s="74"/>
      <c r="G276" s="92"/>
      <c r="H276" s="92"/>
      <c r="I276" s="92"/>
      <c r="J276" s="71"/>
      <c r="K276" s="92"/>
      <c r="L276" s="164"/>
      <c r="M276" s="92"/>
      <c r="N276" s="247" t="s">
        <v>224</v>
      </c>
      <c r="O276" s="92"/>
      <c r="P276" s="92"/>
      <c r="Q276" s="92" t="s">
        <v>34</v>
      </c>
      <c r="R276" s="92" t="s">
        <v>33</v>
      </c>
      <c r="S276" s="92" t="s">
        <v>33</v>
      </c>
      <c r="T276" s="71"/>
      <c r="U276" s="92"/>
      <c r="V276" s="34"/>
      <c r="W276" s="26"/>
      <c r="X276" s="26"/>
      <c r="Y276" s="26"/>
      <c r="Z276" s="26"/>
      <c r="AA276" s="26"/>
      <c r="AB276" s="26"/>
      <c r="AC276" s="27"/>
      <c r="AD276" s="26"/>
      <c r="AE276" s="26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</row>
    <row r="277" spans="1:48" x14ac:dyDescent="0.25">
      <c r="A277" s="92">
        <f t="shared" si="11"/>
        <v>43823</v>
      </c>
      <c r="B277" s="76"/>
      <c r="C277" s="74"/>
      <c r="D277" s="92"/>
      <c r="E277" s="92"/>
      <c r="F277" s="74"/>
      <c r="G277" s="92"/>
      <c r="H277" s="92"/>
      <c r="I277" s="92"/>
      <c r="J277" s="71"/>
      <c r="K277" s="92"/>
      <c r="L277" s="164"/>
      <c r="M277" s="92"/>
      <c r="N277" s="247" t="s">
        <v>224</v>
      </c>
      <c r="O277" s="92"/>
      <c r="P277" s="92"/>
      <c r="Q277" s="92" t="s">
        <v>34</v>
      </c>
      <c r="R277" s="92" t="s">
        <v>33</v>
      </c>
      <c r="S277" s="92" t="s">
        <v>33</v>
      </c>
      <c r="T277" s="71"/>
      <c r="U277" s="92"/>
      <c r="V277" s="34"/>
      <c r="W277" s="26"/>
      <c r="X277" s="26"/>
      <c r="Y277" s="26"/>
      <c r="Z277" s="26"/>
      <c r="AA277" s="26"/>
      <c r="AB277" s="26"/>
      <c r="AC277" s="27"/>
      <c r="AD277" s="26"/>
      <c r="AE277" s="26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</row>
    <row r="278" spans="1:48" x14ac:dyDescent="0.25">
      <c r="A278" s="92">
        <f t="shared" si="11"/>
        <v>43824</v>
      </c>
      <c r="B278" s="76"/>
      <c r="C278" s="74"/>
      <c r="D278" s="92"/>
      <c r="E278" s="92"/>
      <c r="F278" s="74"/>
      <c r="G278" s="92"/>
      <c r="H278" s="92"/>
      <c r="I278" s="92"/>
      <c r="J278" s="71"/>
      <c r="K278" s="92"/>
      <c r="L278" s="164"/>
      <c r="M278" s="92"/>
      <c r="N278" s="247" t="s">
        <v>224</v>
      </c>
      <c r="O278" s="92"/>
      <c r="P278" s="92"/>
      <c r="Q278" s="92" t="s">
        <v>34</v>
      </c>
      <c r="R278" s="92" t="s">
        <v>33</v>
      </c>
      <c r="S278" s="92" t="s">
        <v>33</v>
      </c>
      <c r="T278" s="71"/>
      <c r="U278" s="92"/>
      <c r="V278" s="34"/>
      <c r="W278" s="26"/>
      <c r="X278" s="26"/>
      <c r="Y278" s="26"/>
      <c r="Z278" s="26"/>
      <c r="AA278" s="26"/>
      <c r="AB278" s="26"/>
      <c r="AC278" s="27"/>
      <c r="AD278" s="26"/>
      <c r="AE278" s="26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</row>
    <row r="279" spans="1:48" x14ac:dyDescent="0.25">
      <c r="A279" s="92">
        <f t="shared" si="11"/>
        <v>43825</v>
      </c>
      <c r="B279" s="76"/>
      <c r="C279" s="74"/>
      <c r="D279" s="92"/>
      <c r="E279" s="92"/>
      <c r="F279" s="74"/>
      <c r="G279" s="92"/>
      <c r="H279" s="92"/>
      <c r="I279" s="92"/>
      <c r="J279" s="71"/>
      <c r="K279" s="92"/>
      <c r="L279" s="164"/>
      <c r="M279" s="92"/>
      <c r="N279" s="247" t="s">
        <v>78</v>
      </c>
      <c r="O279" s="92"/>
      <c r="P279" s="92"/>
      <c r="Q279" s="92" t="s">
        <v>34</v>
      </c>
      <c r="R279" s="92" t="s">
        <v>33</v>
      </c>
      <c r="S279" s="92" t="s">
        <v>33</v>
      </c>
      <c r="T279" s="71"/>
      <c r="U279" s="92"/>
      <c r="V279" s="34"/>
      <c r="W279" s="26"/>
      <c r="X279" s="26"/>
      <c r="Y279" s="26"/>
      <c r="Z279" s="26"/>
      <c r="AA279" s="26"/>
      <c r="AB279" s="26"/>
      <c r="AC279" s="27"/>
      <c r="AD279" s="26"/>
      <c r="AE279" s="26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</row>
    <row r="280" spans="1:48" x14ac:dyDescent="0.25">
      <c r="A280" s="92">
        <f t="shared" si="11"/>
        <v>43826</v>
      </c>
      <c r="B280" s="92"/>
      <c r="C280" s="74"/>
      <c r="D280" s="92"/>
      <c r="E280" s="92"/>
      <c r="F280" s="74"/>
      <c r="G280" s="92"/>
      <c r="H280" s="92"/>
      <c r="I280" s="92"/>
      <c r="J280" s="71"/>
      <c r="K280" s="92"/>
      <c r="L280" s="164"/>
      <c r="M280" s="92"/>
      <c r="N280" s="247" t="s">
        <v>78</v>
      </c>
      <c r="O280" s="92"/>
      <c r="P280" s="92"/>
      <c r="Q280" s="92" t="s">
        <v>34</v>
      </c>
      <c r="R280" s="92" t="s">
        <v>59</v>
      </c>
      <c r="S280" s="92" t="s">
        <v>33</v>
      </c>
      <c r="T280" s="152"/>
      <c r="U280" s="92"/>
      <c r="V280" s="34"/>
      <c r="W280" s="26"/>
      <c r="X280" s="26"/>
      <c r="Y280" s="26"/>
      <c r="Z280" s="26"/>
      <c r="AA280" s="26"/>
      <c r="AB280" s="26"/>
      <c r="AC280" s="27"/>
      <c r="AD280" s="26"/>
      <c r="AE280" s="26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</row>
    <row r="281" spans="1:48" x14ac:dyDescent="0.25">
      <c r="A281" s="92">
        <f t="shared" si="11"/>
        <v>43827</v>
      </c>
      <c r="B281" s="92"/>
      <c r="C281" s="92"/>
      <c r="D281" s="92"/>
      <c r="E281" s="92"/>
      <c r="F281" s="92"/>
      <c r="G281" s="92"/>
      <c r="H281" s="92"/>
      <c r="I281" s="92"/>
      <c r="J281" s="71"/>
      <c r="K281" s="92"/>
      <c r="L281" s="164"/>
      <c r="M281" s="92"/>
      <c r="N281" s="247" t="s">
        <v>78</v>
      </c>
      <c r="O281" s="92"/>
      <c r="P281" s="92"/>
      <c r="Q281" s="92" t="s">
        <v>34</v>
      </c>
      <c r="R281" s="92" t="s">
        <v>59</v>
      </c>
      <c r="S281" s="92" t="s">
        <v>33</v>
      </c>
      <c r="T281" s="71"/>
      <c r="U281" s="92"/>
      <c r="V281" s="34"/>
      <c r="W281" s="26"/>
      <c r="X281" s="26"/>
      <c r="Y281" s="26"/>
      <c r="Z281" s="26"/>
      <c r="AA281" s="26"/>
      <c r="AB281" s="26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</row>
    <row r="282" spans="1:48" x14ac:dyDescent="0.25">
      <c r="A282" s="92">
        <f t="shared" si="11"/>
        <v>43828</v>
      </c>
      <c r="B282" s="92"/>
      <c r="C282" s="92"/>
      <c r="D282" s="92"/>
      <c r="E282" s="92"/>
      <c r="F282" s="92"/>
      <c r="G282" s="92"/>
      <c r="H282" s="92"/>
      <c r="I282" s="92"/>
      <c r="J282" s="71"/>
      <c r="K282" s="92"/>
      <c r="L282" s="164"/>
      <c r="M282" s="92"/>
      <c r="N282" s="247" t="s">
        <v>78</v>
      </c>
      <c r="O282" s="92"/>
      <c r="P282" s="92"/>
      <c r="Q282" s="92" t="s">
        <v>1</v>
      </c>
      <c r="R282" s="92" t="s">
        <v>10</v>
      </c>
      <c r="S282" s="92" t="s">
        <v>20</v>
      </c>
      <c r="T282" s="71"/>
      <c r="U282" s="92"/>
      <c r="V282" s="34"/>
      <c r="W282" s="26"/>
      <c r="X282" s="26"/>
      <c r="Y282" s="26"/>
      <c r="Z282" s="26"/>
      <c r="AA282" s="26"/>
      <c r="AB282" s="26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</row>
    <row r="283" spans="1:48" x14ac:dyDescent="0.25">
      <c r="A283" s="92">
        <f t="shared" si="11"/>
        <v>43829</v>
      </c>
      <c r="B283" s="76"/>
      <c r="C283" s="74"/>
      <c r="D283" s="92"/>
      <c r="E283" s="92"/>
      <c r="F283" s="74"/>
      <c r="G283" s="92"/>
      <c r="H283" s="92"/>
      <c r="I283" s="92"/>
      <c r="J283" s="71"/>
      <c r="K283" s="92"/>
      <c r="L283" s="164"/>
      <c r="M283" s="92"/>
      <c r="N283" s="247" t="s">
        <v>78</v>
      </c>
      <c r="O283" s="92"/>
      <c r="P283" s="92"/>
      <c r="Q283" s="92" t="s">
        <v>1</v>
      </c>
      <c r="R283" s="92" t="s">
        <v>10</v>
      </c>
      <c r="S283" s="92" t="s">
        <v>20</v>
      </c>
      <c r="T283" s="71"/>
      <c r="U283" s="92"/>
      <c r="V283" s="34"/>
      <c r="W283" s="26"/>
      <c r="X283" s="26"/>
      <c r="Y283" s="26"/>
      <c r="Z283" s="26"/>
      <c r="AA283" s="26"/>
      <c r="AB283" s="26"/>
      <c r="AC283" s="27"/>
      <c r="AD283" s="26"/>
      <c r="AE283" s="26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</row>
    <row r="284" spans="1:48" x14ac:dyDescent="0.25">
      <c r="A284" s="92">
        <f t="shared" si="11"/>
        <v>43830</v>
      </c>
      <c r="B284" s="76"/>
      <c r="C284" s="74"/>
      <c r="D284" s="92"/>
      <c r="E284" s="92"/>
      <c r="F284" s="74"/>
      <c r="G284" s="92"/>
      <c r="H284" s="92"/>
      <c r="I284" s="92"/>
      <c r="J284" s="71"/>
      <c r="K284" s="92"/>
      <c r="L284" s="164"/>
      <c r="M284" s="92"/>
      <c r="N284" s="247" t="s">
        <v>135</v>
      </c>
      <c r="O284" s="92"/>
      <c r="P284" s="92"/>
      <c r="Q284" s="92" t="s">
        <v>1</v>
      </c>
      <c r="R284" s="92" t="s">
        <v>59</v>
      </c>
      <c r="S284" s="92" t="s">
        <v>20</v>
      </c>
      <c r="T284" s="71"/>
      <c r="U284" s="92"/>
      <c r="V284" s="34"/>
      <c r="W284" s="26"/>
      <c r="X284" s="26"/>
      <c r="Y284" s="26"/>
      <c r="Z284" s="26"/>
      <c r="AA284" s="26"/>
      <c r="AB284" s="26"/>
      <c r="AC284" s="27"/>
      <c r="AD284" s="26"/>
      <c r="AE284" s="26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</row>
    <row r="285" spans="1:48" x14ac:dyDescent="0.25">
      <c r="A285" s="92">
        <f t="shared" si="11"/>
        <v>43831</v>
      </c>
      <c r="B285" s="76"/>
      <c r="C285" s="74"/>
      <c r="D285" s="92"/>
      <c r="E285" s="92"/>
      <c r="F285" s="74"/>
      <c r="G285" s="92"/>
      <c r="H285" s="92"/>
      <c r="I285" s="92"/>
      <c r="J285" s="71"/>
      <c r="K285" s="92"/>
      <c r="L285" s="164"/>
      <c r="M285" s="92"/>
      <c r="N285" s="247" t="s">
        <v>135</v>
      </c>
      <c r="O285" s="92"/>
      <c r="P285" s="92"/>
      <c r="Q285" s="92" t="s">
        <v>1</v>
      </c>
      <c r="R285" s="92" t="s">
        <v>59</v>
      </c>
      <c r="S285" s="92" t="s">
        <v>20</v>
      </c>
      <c r="T285" s="71"/>
      <c r="U285" s="92"/>
      <c r="V285" s="34"/>
      <c r="W285" s="26"/>
      <c r="X285" s="26"/>
      <c r="Y285" s="26"/>
      <c r="Z285" s="26"/>
      <c r="AA285" s="26"/>
      <c r="AB285" s="26"/>
      <c r="AC285" s="27"/>
      <c r="AD285" s="26"/>
      <c r="AE285" s="26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</row>
    <row r="286" spans="1:48" x14ac:dyDescent="0.25">
      <c r="A286" s="92">
        <f t="shared" ref="A286:A349" si="13">A285+1</f>
        <v>43832</v>
      </c>
      <c r="B286" s="76"/>
      <c r="C286" s="74"/>
      <c r="D286" s="92"/>
      <c r="E286" s="92"/>
      <c r="F286" s="74"/>
      <c r="G286" s="92"/>
      <c r="H286" s="92"/>
      <c r="I286" s="92"/>
      <c r="J286" s="71"/>
      <c r="K286" s="92"/>
      <c r="L286" s="164"/>
      <c r="M286" s="92"/>
      <c r="N286" s="247" t="s">
        <v>135</v>
      </c>
      <c r="O286" s="92"/>
      <c r="P286" s="92"/>
      <c r="Q286" s="92" t="s">
        <v>1</v>
      </c>
      <c r="R286" s="92" t="s">
        <v>20</v>
      </c>
      <c r="S286" s="92" t="s">
        <v>20</v>
      </c>
      <c r="T286" s="71"/>
      <c r="U286" s="92"/>
      <c r="V286" s="34"/>
      <c r="W286" s="26"/>
      <c r="X286" s="26"/>
      <c r="Y286" s="26"/>
      <c r="Z286" s="26"/>
      <c r="AA286" s="26"/>
      <c r="AB286" s="26"/>
      <c r="AC286" s="27"/>
      <c r="AD286" s="26"/>
      <c r="AE286" s="26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</row>
    <row r="287" spans="1:48" x14ac:dyDescent="0.25">
      <c r="A287" s="92">
        <f t="shared" si="13"/>
        <v>43833</v>
      </c>
      <c r="B287" s="92"/>
      <c r="C287" s="74"/>
      <c r="D287" s="92"/>
      <c r="E287" s="92"/>
      <c r="F287" s="74"/>
      <c r="G287" s="92"/>
      <c r="H287" s="92"/>
      <c r="I287" s="92"/>
      <c r="J287" s="71"/>
      <c r="K287" s="92"/>
      <c r="L287" s="164"/>
      <c r="M287" s="92"/>
      <c r="N287" s="247" t="s">
        <v>135</v>
      </c>
      <c r="O287" s="92"/>
      <c r="P287" s="92"/>
      <c r="Q287" s="92" t="s">
        <v>1</v>
      </c>
      <c r="R287" s="92" t="s">
        <v>20</v>
      </c>
      <c r="S287" s="92" t="s">
        <v>20</v>
      </c>
      <c r="T287" s="152"/>
      <c r="U287" s="92"/>
      <c r="V287" s="34"/>
      <c r="W287" s="26"/>
      <c r="X287" s="26"/>
      <c r="Y287" s="26"/>
      <c r="Z287" s="26"/>
      <c r="AA287" s="26"/>
      <c r="AB287" s="26"/>
      <c r="AC287" s="27"/>
      <c r="AD287" s="26"/>
      <c r="AE287" s="26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</row>
    <row r="288" spans="1:48" x14ac:dyDescent="0.25">
      <c r="A288" s="92">
        <f t="shared" si="13"/>
        <v>43834</v>
      </c>
      <c r="B288" s="92"/>
      <c r="C288" s="92"/>
      <c r="D288" s="92"/>
      <c r="E288" s="92"/>
      <c r="F288" s="92"/>
      <c r="G288" s="92"/>
      <c r="H288" s="92"/>
      <c r="I288" s="92"/>
      <c r="J288" s="71"/>
      <c r="K288" s="92"/>
      <c r="L288" s="164"/>
      <c r="M288" s="92"/>
      <c r="N288" s="247" t="s">
        <v>135</v>
      </c>
      <c r="O288" s="92"/>
      <c r="P288" s="92"/>
      <c r="Q288" s="92" t="s">
        <v>1</v>
      </c>
      <c r="R288" s="92" t="s">
        <v>20</v>
      </c>
      <c r="S288" s="92" t="s">
        <v>20</v>
      </c>
      <c r="T288" s="71"/>
      <c r="U288" s="92"/>
      <c r="V288" s="34"/>
      <c r="W288" s="26"/>
      <c r="X288" s="26"/>
      <c r="Y288" s="26"/>
      <c r="Z288" s="26"/>
      <c r="AA288" s="26"/>
      <c r="AB288" s="26"/>
      <c r="AC288" s="27"/>
      <c r="AD288" s="27"/>
      <c r="AE288" s="27"/>
      <c r="AF288" s="27"/>
      <c r="AG288" s="27"/>
      <c r="AH288" s="27"/>
      <c r="AI288" s="27"/>
      <c r="AJ288" s="70"/>
      <c r="AK288" s="70"/>
      <c r="AL288" s="70"/>
      <c r="AM288" s="70"/>
      <c r="AN288" s="17"/>
      <c r="AO288" s="17"/>
      <c r="AP288" s="17"/>
      <c r="AQ288" s="70"/>
      <c r="AR288" s="70"/>
      <c r="AS288" s="70"/>
      <c r="AT288" s="70"/>
      <c r="AU288" s="70"/>
      <c r="AV288" s="70"/>
    </row>
    <row r="289" spans="1:48" x14ac:dyDescent="0.25">
      <c r="A289" s="92">
        <f t="shared" si="13"/>
        <v>43835</v>
      </c>
      <c r="B289" s="92"/>
      <c r="C289" s="92"/>
      <c r="D289" s="92"/>
      <c r="E289" s="92"/>
      <c r="F289" s="92"/>
      <c r="G289" s="92"/>
      <c r="H289" s="92"/>
      <c r="I289" s="92"/>
      <c r="J289" s="71"/>
      <c r="K289" s="92"/>
      <c r="L289" s="164"/>
      <c r="M289" s="92"/>
      <c r="N289" s="247" t="s">
        <v>135</v>
      </c>
      <c r="O289" s="92"/>
      <c r="P289" s="92"/>
      <c r="Q289" s="92" t="s">
        <v>1</v>
      </c>
      <c r="R289" s="92" t="s">
        <v>20</v>
      </c>
      <c r="S289" s="92" t="s">
        <v>20</v>
      </c>
      <c r="T289" s="71"/>
      <c r="U289" s="92"/>
      <c r="V289" s="34"/>
      <c r="W289" s="26"/>
      <c r="X289" s="26"/>
      <c r="Y289" s="26"/>
      <c r="Z289" s="26"/>
      <c r="AA289" s="26"/>
      <c r="AB289" s="27"/>
      <c r="AC289" s="27"/>
      <c r="AD289" s="27"/>
      <c r="AE289" s="27"/>
      <c r="AF289" s="27"/>
      <c r="AG289" s="27"/>
      <c r="AH289" s="27"/>
      <c r="AI289" s="27"/>
      <c r="AJ289" s="70"/>
      <c r="AK289" s="70"/>
      <c r="AL289" s="70"/>
      <c r="AM289" s="70"/>
      <c r="AN289" s="17"/>
      <c r="AO289" s="17"/>
      <c r="AP289" s="17"/>
      <c r="AQ289" s="70"/>
      <c r="AR289" s="70"/>
      <c r="AS289" s="70"/>
      <c r="AT289" s="70"/>
      <c r="AU289" s="70"/>
      <c r="AV289" s="70"/>
    </row>
    <row r="290" spans="1:48" x14ac:dyDescent="0.25">
      <c r="A290" s="93">
        <f t="shared" si="13"/>
        <v>43836</v>
      </c>
      <c r="B290" s="72" t="s">
        <v>9</v>
      </c>
      <c r="C290" s="230" t="s">
        <v>224</v>
      </c>
      <c r="D290" s="93" t="s">
        <v>38</v>
      </c>
      <c r="E290" s="229" t="s">
        <v>132</v>
      </c>
      <c r="F290" s="75" t="s">
        <v>1</v>
      </c>
      <c r="G290" s="93"/>
      <c r="H290" s="93"/>
      <c r="I290" s="229" t="s">
        <v>40</v>
      </c>
      <c r="J290" s="228" t="s">
        <v>34</v>
      </c>
      <c r="K290" s="93" t="s">
        <v>20</v>
      </c>
      <c r="L290" s="127"/>
      <c r="M290" s="93"/>
      <c r="N290" s="93" t="s">
        <v>78</v>
      </c>
      <c r="O290" s="93"/>
      <c r="P290" s="93"/>
      <c r="Q290" s="93"/>
      <c r="R290" s="93" t="s">
        <v>59</v>
      </c>
      <c r="S290" s="93"/>
      <c r="T290" s="73"/>
      <c r="U290" s="93"/>
      <c r="V290" s="34"/>
      <c r="W290" s="95">
        <f>COUNTIF($A290:$M290,"*raulic*")</f>
        <v>1</v>
      </c>
      <c r="X290" s="26"/>
      <c r="Y290" s="26"/>
      <c r="Z290" s="26"/>
      <c r="AA290" s="95">
        <f>COUNTIF($A290:$M290,"*béland*")</f>
        <v>1</v>
      </c>
      <c r="AB290" s="95">
        <f>COUNTIF($A290:$M290,"*jalenques*")</f>
        <v>1</v>
      </c>
      <c r="AC290" s="95">
        <f>COUNTIF($A290:$M290,"*boudreau*")</f>
        <v>1</v>
      </c>
      <c r="AD290" s="95">
        <f>COUNTIF($A290:$M290,"*Branquart*")</f>
        <v>1</v>
      </c>
      <c r="AE290" s="95">
        <f>COUNTIF($A290:$M290,"*louvard*")</f>
        <v>1</v>
      </c>
      <c r="AF290" s="95">
        <f>COUNTIF($A290:$M290,"*langlois*")</f>
        <v>1</v>
      </c>
      <c r="AG290" s="95">
        <f>COUNTIF($A290:$M290,"*fitz*")</f>
        <v>1</v>
      </c>
      <c r="AH290" s="95">
        <f>COUNTIF($A290:$M290,"*summa*")</f>
        <v>1</v>
      </c>
      <c r="AI290" s="95">
        <f>COUNTIF($A290:$M290,"*grosset*")</f>
        <v>1</v>
      </c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</row>
    <row r="291" spans="1:48" x14ac:dyDescent="0.25">
      <c r="A291" s="93">
        <f t="shared" si="13"/>
        <v>43837</v>
      </c>
      <c r="B291" s="72" t="s">
        <v>9</v>
      </c>
      <c r="C291" s="230" t="s">
        <v>8</v>
      </c>
      <c r="D291" s="93" t="s">
        <v>10</v>
      </c>
      <c r="E291" s="229" t="s">
        <v>132</v>
      </c>
      <c r="F291" s="218" t="s">
        <v>296</v>
      </c>
      <c r="G291" s="93" t="s">
        <v>20</v>
      </c>
      <c r="H291" s="93"/>
      <c r="I291" s="229" t="s">
        <v>40</v>
      </c>
      <c r="J291" s="228" t="s">
        <v>34</v>
      </c>
      <c r="K291" s="93" t="s">
        <v>33</v>
      </c>
      <c r="L291" s="127"/>
      <c r="M291" s="93"/>
      <c r="N291" s="93" t="s">
        <v>78</v>
      </c>
      <c r="O291" s="93"/>
      <c r="P291" s="93"/>
      <c r="Q291" s="93"/>
      <c r="R291" s="93" t="s">
        <v>59</v>
      </c>
      <c r="S291" s="93"/>
      <c r="T291" s="73"/>
      <c r="U291" s="93"/>
      <c r="V291" s="34"/>
      <c r="W291" s="95">
        <f>COUNTIF($A291:$M291,"*raulic*")</f>
        <v>1</v>
      </c>
      <c r="X291" s="26"/>
      <c r="Y291" s="26"/>
      <c r="Z291" s="26"/>
      <c r="AA291" s="95">
        <f>COUNTIF($A291:$M291,"*béland*")</f>
        <v>1</v>
      </c>
      <c r="AB291" s="95">
        <f>COUNTIF($A291:$M291,"*jalenques*")</f>
        <v>1</v>
      </c>
      <c r="AC291" s="95">
        <f>COUNTIF($A291:$M291,"*boudreau*")</f>
        <v>1</v>
      </c>
      <c r="AD291" s="95">
        <f>COUNTIF($A291:$M291,"*Branquart*")</f>
        <v>0</v>
      </c>
      <c r="AE291" s="95">
        <f>COUNTIF($A291:$M291,"*louvard*")</f>
        <v>1</v>
      </c>
      <c r="AF291" s="95">
        <f>COUNTIF($A291:$M291,"*langlois*")</f>
        <v>1</v>
      </c>
      <c r="AG291" s="95">
        <f>COUNTIF($A291:$M291,"*fitz*")</f>
        <v>1</v>
      </c>
      <c r="AH291" s="95">
        <f>COUNTIF($A291:$M291,"*summa*")</f>
        <v>1</v>
      </c>
      <c r="AI291" s="95">
        <f>COUNTIF($A291:$M291,"*grosset*")</f>
        <v>1</v>
      </c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</row>
    <row r="292" spans="1:48" x14ac:dyDescent="0.25">
      <c r="A292" s="93">
        <f t="shared" si="13"/>
        <v>43838</v>
      </c>
      <c r="B292" s="72" t="s">
        <v>9</v>
      </c>
      <c r="C292" s="230" t="s">
        <v>224</v>
      </c>
      <c r="D292" s="93" t="s">
        <v>38</v>
      </c>
      <c r="E292" s="229" t="s">
        <v>132</v>
      </c>
      <c r="F292" s="75" t="s">
        <v>1</v>
      </c>
      <c r="G292" s="93"/>
      <c r="H292" s="93"/>
      <c r="I292" s="229" t="s">
        <v>40</v>
      </c>
      <c r="J292" s="228" t="s">
        <v>34</v>
      </c>
      <c r="K292" s="93" t="s">
        <v>20</v>
      </c>
      <c r="L292" s="127"/>
      <c r="M292" s="93"/>
      <c r="N292" s="93" t="s">
        <v>135</v>
      </c>
      <c r="O292" s="93"/>
      <c r="P292" s="93"/>
      <c r="Q292" s="93"/>
      <c r="R292" s="93" t="s">
        <v>59</v>
      </c>
      <c r="S292" s="93"/>
      <c r="T292" s="73"/>
      <c r="U292" s="93"/>
      <c r="V292" s="34"/>
      <c r="W292" s="95">
        <f>COUNTIF($A292:$M292,"*raulic*")</f>
        <v>1</v>
      </c>
      <c r="X292" s="26"/>
      <c r="Y292" s="26"/>
      <c r="Z292" s="26"/>
      <c r="AA292" s="95">
        <f>COUNTIF($A292:$M292,"*béland*")</f>
        <v>1</v>
      </c>
      <c r="AB292" s="95">
        <f>COUNTIF($A292:$M292,"*jalenques*")</f>
        <v>1</v>
      </c>
      <c r="AC292" s="95">
        <f>COUNTIF($A292:$M292,"*boudreau*")</f>
        <v>1</v>
      </c>
      <c r="AD292" s="95">
        <f>COUNTIF($A292:$M292,"*Branquart*")</f>
        <v>1</v>
      </c>
      <c r="AE292" s="95">
        <f>COUNTIF($A292:$M292,"*louvard*")</f>
        <v>1</v>
      </c>
      <c r="AF292" s="95">
        <f>COUNTIF($A292:$M292,"*langlois*")</f>
        <v>1</v>
      </c>
      <c r="AG292" s="95">
        <f>COUNTIF($A292:$M292,"*fitz*")</f>
        <v>1</v>
      </c>
      <c r="AH292" s="95">
        <f>COUNTIF($A292:$M292,"*summa*")</f>
        <v>1</v>
      </c>
      <c r="AI292" s="95">
        <f>COUNTIF($A292:$M292,"*grosset*")</f>
        <v>1</v>
      </c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</row>
    <row r="293" spans="1:48" x14ac:dyDescent="0.25">
      <c r="A293" s="93">
        <f t="shared" si="13"/>
        <v>43839</v>
      </c>
      <c r="B293" s="72" t="s">
        <v>9</v>
      </c>
      <c r="C293" s="230" t="s">
        <v>224</v>
      </c>
      <c r="D293" s="93" t="s">
        <v>38</v>
      </c>
      <c r="E293" s="229" t="s">
        <v>132</v>
      </c>
      <c r="F293" s="75" t="s">
        <v>8</v>
      </c>
      <c r="G293" s="93"/>
      <c r="H293" s="93"/>
      <c r="I293" s="229" t="s">
        <v>40</v>
      </c>
      <c r="J293" s="228" t="s">
        <v>34</v>
      </c>
      <c r="K293" s="93" t="s">
        <v>57</v>
      </c>
      <c r="L293" s="127"/>
      <c r="M293" s="93"/>
      <c r="N293" s="93" t="s">
        <v>135</v>
      </c>
      <c r="O293" s="93"/>
      <c r="P293" s="93"/>
      <c r="Q293" s="93"/>
      <c r="R293" s="93" t="s">
        <v>59</v>
      </c>
      <c r="S293" s="93"/>
      <c r="T293" s="73"/>
      <c r="U293" s="93"/>
      <c r="V293" s="34"/>
      <c r="W293" s="150">
        <f>COUNTIF($A293:$M293,"*raulic*")</f>
        <v>1</v>
      </c>
      <c r="X293" s="26"/>
      <c r="Y293" s="26"/>
      <c r="Z293" s="26"/>
      <c r="AA293" s="95">
        <f>COUNTIF($A293:$M293,"*béland*")</f>
        <v>1</v>
      </c>
      <c r="AB293" s="95">
        <f>COUNTIF($A293:$M293,"*jalenques*")</f>
        <v>1</v>
      </c>
      <c r="AC293" s="95">
        <f>COUNTIF($A293:$M293,"*jalenques*")</f>
        <v>1</v>
      </c>
      <c r="AD293" s="95">
        <f>COUNTIF($A293:$M293,"*Branquart*")</f>
        <v>1</v>
      </c>
      <c r="AE293" s="95">
        <f>COUNTIF($A293:$M293,"*louvard*")</f>
        <v>1</v>
      </c>
      <c r="AF293" s="95">
        <f>COUNTIF($A293:$M293,"*langlois*")</f>
        <v>1</v>
      </c>
      <c r="AG293" s="95">
        <f>COUNTIF($A293:$M293,"*fitz*")</f>
        <v>1</v>
      </c>
      <c r="AH293" s="95">
        <f>COUNTIF($A293:$M293,"*summa*")</f>
        <v>1</v>
      </c>
      <c r="AI293" s="95">
        <f>COUNTIF($A293:$M293,"*grosset*")</f>
        <v>1</v>
      </c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</row>
    <row r="294" spans="1:48" x14ac:dyDescent="0.25">
      <c r="A294" s="93">
        <f t="shared" si="13"/>
        <v>43840</v>
      </c>
      <c r="B294" s="72" t="s">
        <v>9</v>
      </c>
      <c r="C294" s="230" t="s">
        <v>224</v>
      </c>
      <c r="D294" s="104" t="s">
        <v>16</v>
      </c>
      <c r="E294" s="229" t="s">
        <v>132</v>
      </c>
      <c r="F294" s="75" t="s">
        <v>1</v>
      </c>
      <c r="G294" s="99" t="s">
        <v>40</v>
      </c>
      <c r="H294" s="93"/>
      <c r="I294" s="229" t="s">
        <v>8</v>
      </c>
      <c r="J294" s="228" t="s">
        <v>34</v>
      </c>
      <c r="K294" s="99" t="s">
        <v>36</v>
      </c>
      <c r="L294" s="127"/>
      <c r="M294" s="93"/>
      <c r="N294" s="93" t="s">
        <v>224</v>
      </c>
      <c r="O294" s="93"/>
      <c r="P294" s="93"/>
      <c r="Q294" s="93"/>
      <c r="R294" s="93" t="s">
        <v>59</v>
      </c>
      <c r="S294" s="56"/>
      <c r="T294" s="151"/>
      <c r="U294" s="93"/>
      <c r="V294" s="34"/>
      <c r="W294" s="95">
        <f>COUNTIF($A294:$M294,"*raulic*")</f>
        <v>1</v>
      </c>
      <c r="X294" s="26"/>
      <c r="Y294" s="26"/>
      <c r="Z294" s="26"/>
      <c r="AA294" s="95">
        <f>COUNTIF($A294:$M294,"*béland*")</f>
        <v>1</v>
      </c>
      <c r="AB294" s="95">
        <f>COUNTIF($A294:$M294,"*jalenques*")</f>
        <v>1</v>
      </c>
      <c r="AC294" s="95">
        <f>COUNTIF($A294:$M294,"*boudreau*")</f>
        <v>1</v>
      </c>
      <c r="AD294" s="95">
        <f>COUNTIF($A294:$M294,"*Branquart*")</f>
        <v>1</v>
      </c>
      <c r="AE294" s="95">
        <f>COUNTIF($A294:$M294,"*louvard*")</f>
        <v>1</v>
      </c>
      <c r="AF294" s="27"/>
      <c r="AG294" s="95">
        <f>COUNTIF($A294:$M294,"*fitz*")</f>
        <v>1</v>
      </c>
      <c r="AH294" s="95">
        <f>COUNTIF($A294:$M294,"*summa*")</f>
        <v>1</v>
      </c>
      <c r="AI294" s="95">
        <f>COUNTIF($A294:$M294,"*grosset*")</f>
        <v>1</v>
      </c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</row>
    <row r="295" spans="1:48" x14ac:dyDescent="0.25">
      <c r="A295" s="92">
        <f t="shared" si="13"/>
        <v>43841</v>
      </c>
      <c r="B295" s="92"/>
      <c r="C295" s="92"/>
      <c r="D295" s="92"/>
      <c r="E295" s="92"/>
      <c r="F295" s="92"/>
      <c r="G295" s="92"/>
      <c r="H295" s="92"/>
      <c r="I295" s="92"/>
      <c r="J295" s="71"/>
      <c r="K295" s="92"/>
      <c r="L295" s="164"/>
      <c r="M295" s="92"/>
      <c r="N295" s="92"/>
      <c r="O295" s="92"/>
      <c r="P295" s="92" t="s">
        <v>224</v>
      </c>
      <c r="Q295" s="92" t="s">
        <v>1</v>
      </c>
      <c r="R295" s="92" t="s">
        <v>59</v>
      </c>
      <c r="S295" s="92" t="s">
        <v>33</v>
      </c>
      <c r="T295" s="71"/>
      <c r="U295" s="92"/>
      <c r="V295" s="34"/>
      <c r="W295" s="26"/>
      <c r="X295" s="26"/>
      <c r="Y295" s="26"/>
      <c r="Z295" s="26"/>
      <c r="AA295" s="26"/>
      <c r="AB295" s="27"/>
      <c r="AC295" s="27"/>
      <c r="AD295" s="27"/>
      <c r="AE295" s="27"/>
      <c r="AF295" s="27"/>
      <c r="AG295" s="27"/>
      <c r="AH295" s="27"/>
      <c r="AI295" s="27"/>
      <c r="AJ295" s="70"/>
      <c r="AK295" s="70"/>
      <c r="AL295" s="70"/>
      <c r="AM295" s="70"/>
      <c r="AN295" s="17"/>
      <c r="AO295" s="17"/>
      <c r="AP295" s="17"/>
      <c r="AQ295" s="70"/>
      <c r="AR295" s="70"/>
      <c r="AS295" s="70"/>
      <c r="AT295" s="70"/>
      <c r="AU295" s="70"/>
      <c r="AV295" s="70"/>
    </row>
    <row r="296" spans="1:48" x14ac:dyDescent="0.25">
      <c r="A296" s="92">
        <f t="shared" si="13"/>
        <v>43842</v>
      </c>
      <c r="B296" s="92"/>
      <c r="C296" s="92"/>
      <c r="D296" s="92"/>
      <c r="E296" s="92"/>
      <c r="F296" s="92"/>
      <c r="G296" s="92"/>
      <c r="H296" s="92"/>
      <c r="I296" s="92"/>
      <c r="J296" s="71"/>
      <c r="K296" s="92"/>
      <c r="L296" s="164"/>
      <c r="M296" s="92"/>
      <c r="N296" s="92"/>
      <c r="O296" s="92"/>
      <c r="P296" s="92" t="s">
        <v>224</v>
      </c>
      <c r="Q296" s="92" t="s">
        <v>1</v>
      </c>
      <c r="R296" s="92" t="s">
        <v>59</v>
      </c>
      <c r="S296" s="92" t="s">
        <v>33</v>
      </c>
      <c r="T296" s="71"/>
      <c r="U296" s="92"/>
      <c r="V296" s="34"/>
      <c r="W296" s="26"/>
      <c r="X296" s="26"/>
      <c r="Y296" s="26"/>
      <c r="Z296" s="26"/>
      <c r="AA296" s="26"/>
      <c r="AB296" s="27"/>
      <c r="AC296" s="27"/>
      <c r="AD296" s="27"/>
      <c r="AE296" s="27"/>
      <c r="AF296" s="27"/>
      <c r="AG296" s="27"/>
      <c r="AH296" s="27"/>
      <c r="AI296" s="27"/>
      <c r="AJ296" s="70"/>
      <c r="AK296" s="70"/>
      <c r="AL296" s="70"/>
      <c r="AM296" s="70"/>
      <c r="AN296" s="17"/>
      <c r="AO296" s="17"/>
      <c r="AP296" s="17"/>
      <c r="AQ296" s="70"/>
      <c r="AR296" s="70"/>
      <c r="AS296" s="70"/>
      <c r="AT296" s="70"/>
      <c r="AU296" s="70"/>
      <c r="AV296" s="70"/>
    </row>
    <row r="297" spans="1:48" x14ac:dyDescent="0.25">
      <c r="A297" s="93">
        <f t="shared" si="13"/>
        <v>43843</v>
      </c>
      <c r="B297" s="72" t="s">
        <v>9</v>
      </c>
      <c r="C297" s="75" t="s">
        <v>224</v>
      </c>
      <c r="D297" s="93" t="s">
        <v>66</v>
      </c>
      <c r="E297" s="93" t="s">
        <v>132</v>
      </c>
      <c r="F297" s="75" t="s">
        <v>49</v>
      </c>
      <c r="G297" s="93"/>
      <c r="H297" s="93"/>
      <c r="I297" s="93" t="s">
        <v>40</v>
      </c>
      <c r="J297" s="73"/>
      <c r="K297" s="93" t="s">
        <v>55</v>
      </c>
      <c r="L297" s="127" t="s">
        <v>360</v>
      </c>
      <c r="M297" s="93" t="s">
        <v>351</v>
      </c>
      <c r="N297" s="93" t="s">
        <v>78</v>
      </c>
      <c r="O297" s="93"/>
      <c r="P297" s="93"/>
      <c r="Q297" s="93"/>
      <c r="R297" s="93" t="s">
        <v>33</v>
      </c>
      <c r="S297" s="93"/>
      <c r="T297" s="73"/>
      <c r="U297" s="93"/>
      <c r="V297" s="34"/>
      <c r="W297" s="95">
        <f>COUNTIF($A297:$M297,"*raulic*")</f>
        <v>1</v>
      </c>
      <c r="X297" s="26"/>
      <c r="Y297" s="26"/>
      <c r="Z297" s="26"/>
      <c r="AA297" s="95">
        <f>COUNTIF($A297:$M297,"*béland*")</f>
        <v>1</v>
      </c>
      <c r="AB297" s="95">
        <f>COUNTIF($A297:$M297,"*jalenques*")</f>
        <v>1</v>
      </c>
      <c r="AC297" s="95">
        <f>COUNTIF($A297:$M297,"*boudreau*")</f>
        <v>1</v>
      </c>
      <c r="AD297" s="95">
        <f>COUNTIF($A297:$M297,"*Branquart*")</f>
        <v>1</v>
      </c>
      <c r="AE297" s="95">
        <f>COUNTIF($A297:$M297,"*louvard*")</f>
        <v>1</v>
      </c>
      <c r="AF297" s="95">
        <f>COUNTIF($A297:$M297,"*langlois*")</f>
        <v>1</v>
      </c>
      <c r="AG297" s="95">
        <f>COUNTIF($A297:$M297,"*fitz*")</f>
        <v>1</v>
      </c>
      <c r="AH297" s="95">
        <f>COUNTIF($A297:$M297,"*summa*")</f>
        <v>1</v>
      </c>
      <c r="AI297" s="160">
        <f>COUNTIF($A297:$M297,"*grosset*")</f>
        <v>1</v>
      </c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</row>
    <row r="298" spans="1:48" x14ac:dyDescent="0.25">
      <c r="A298" s="93">
        <f t="shared" si="13"/>
        <v>43844</v>
      </c>
      <c r="B298" s="72" t="s">
        <v>9</v>
      </c>
      <c r="C298" s="75" t="s">
        <v>224</v>
      </c>
      <c r="D298" s="93" t="s">
        <v>10</v>
      </c>
      <c r="E298" s="93" t="s">
        <v>132</v>
      </c>
      <c r="F298" s="75" t="s">
        <v>49</v>
      </c>
      <c r="G298" s="93" t="s">
        <v>40</v>
      </c>
      <c r="H298" s="93"/>
      <c r="I298" s="93" t="s">
        <v>8</v>
      </c>
      <c r="J298" s="73"/>
      <c r="K298" s="93" t="s">
        <v>36</v>
      </c>
      <c r="L298" s="127" t="s">
        <v>360</v>
      </c>
      <c r="M298" s="93" t="s">
        <v>351</v>
      </c>
      <c r="N298" s="93" t="s">
        <v>78</v>
      </c>
      <c r="O298" s="93"/>
      <c r="P298" s="93"/>
      <c r="Q298" s="93"/>
      <c r="R298" s="93" t="s">
        <v>33</v>
      </c>
      <c r="S298" s="93"/>
      <c r="T298" s="73"/>
      <c r="U298" s="93"/>
      <c r="V298" s="34"/>
      <c r="W298" s="95">
        <f>COUNTIF($A298:$M298,"*raulic*")</f>
        <v>1</v>
      </c>
      <c r="X298" s="26"/>
      <c r="Y298" s="26"/>
      <c r="Z298" s="26"/>
      <c r="AA298" s="95">
        <f>COUNTIF($A298:$M298,"*béland*")</f>
        <v>1</v>
      </c>
      <c r="AB298" s="95">
        <f>COUNTIF($A298:$M298,"*jalenques*")</f>
        <v>1</v>
      </c>
      <c r="AC298" s="95">
        <f>COUNTIF($A298:$M298,"*jalenques*")</f>
        <v>1</v>
      </c>
      <c r="AD298" s="95">
        <f>COUNTIF($A298:$M298,"*Branquart*")</f>
        <v>1</v>
      </c>
      <c r="AE298" s="95">
        <f>COUNTIF($A298:$M298,"*louvard*")</f>
        <v>1</v>
      </c>
      <c r="AF298" s="95">
        <f>COUNTIF($A298:$M298,"*langlois*")</f>
        <v>1</v>
      </c>
      <c r="AG298" s="95">
        <f>COUNTIF($A298:$M298,"*fitz*")</f>
        <v>1</v>
      </c>
      <c r="AH298" s="95">
        <f>COUNTIF($A298:$M298,"*summa*")</f>
        <v>1</v>
      </c>
      <c r="AI298" s="160">
        <f>COUNTIF($A298:$M298,"*grosset*")</f>
        <v>1</v>
      </c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</row>
    <row r="299" spans="1:48" x14ac:dyDescent="0.25">
      <c r="A299" s="93">
        <f t="shared" si="13"/>
        <v>43845</v>
      </c>
      <c r="B299" s="72" t="s">
        <v>9</v>
      </c>
      <c r="C299" s="75" t="s">
        <v>224</v>
      </c>
      <c r="D299" s="93" t="s">
        <v>66</v>
      </c>
      <c r="E299" s="93" t="s">
        <v>132</v>
      </c>
      <c r="F299" s="75" t="s">
        <v>49</v>
      </c>
      <c r="G299" s="93"/>
      <c r="H299" s="93"/>
      <c r="I299" s="93" t="s">
        <v>40</v>
      </c>
      <c r="J299" s="73"/>
      <c r="K299" s="93" t="s">
        <v>55</v>
      </c>
      <c r="L299" s="127" t="s">
        <v>360</v>
      </c>
      <c r="M299" s="93" t="s">
        <v>351</v>
      </c>
      <c r="N299" s="93" t="s">
        <v>224</v>
      </c>
      <c r="O299" s="93"/>
      <c r="P299" s="93"/>
      <c r="Q299" s="93"/>
      <c r="R299" s="93" t="s">
        <v>33</v>
      </c>
      <c r="S299" s="93"/>
      <c r="T299" s="73"/>
      <c r="U299" s="93"/>
      <c r="V299" s="34"/>
      <c r="W299" s="95">
        <f>COUNTIF($A299:$M299,"*raulic*")</f>
        <v>1</v>
      </c>
      <c r="X299" s="26"/>
      <c r="Y299" s="26"/>
      <c r="Z299" s="26"/>
      <c r="AA299" s="95">
        <f>COUNTIF($A299:$M299,"*béland*")</f>
        <v>1</v>
      </c>
      <c r="AB299" s="95">
        <f>COUNTIF($A299:$M299,"*jalenques*")</f>
        <v>1</v>
      </c>
      <c r="AC299" s="95">
        <f>COUNTIF($A299:$M299,"*jalenques*")</f>
        <v>1</v>
      </c>
      <c r="AD299" s="95">
        <f>COUNTIF($A299:$M299,"*Branquart*")</f>
        <v>1</v>
      </c>
      <c r="AE299" s="95">
        <f>COUNTIF($A299:$M299,"*louvard*")</f>
        <v>1</v>
      </c>
      <c r="AF299" s="95">
        <f>COUNTIF($A299:$M299,"*langlois*")</f>
        <v>1</v>
      </c>
      <c r="AG299" s="95">
        <f>COUNTIF($A299:$M299,"*fitz*")</f>
        <v>1</v>
      </c>
      <c r="AH299" s="95">
        <f>COUNTIF($A299:$M299,"*summa*")</f>
        <v>1</v>
      </c>
      <c r="AI299" s="160">
        <f>COUNTIF($A299:$M299,"*grosset*")</f>
        <v>1</v>
      </c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</row>
    <row r="300" spans="1:48" x14ac:dyDescent="0.25">
      <c r="A300" s="93">
        <f t="shared" si="13"/>
        <v>43846</v>
      </c>
      <c r="B300" s="72" t="s">
        <v>9</v>
      </c>
      <c r="C300" s="75" t="s">
        <v>224</v>
      </c>
      <c r="D300" s="93" t="s">
        <v>66</v>
      </c>
      <c r="E300" s="93" t="s">
        <v>132</v>
      </c>
      <c r="F300" s="75"/>
      <c r="G300" s="93"/>
      <c r="H300" s="93"/>
      <c r="I300" s="93" t="s">
        <v>40</v>
      </c>
      <c r="J300" s="73"/>
      <c r="K300" s="93" t="s">
        <v>323</v>
      </c>
      <c r="L300" s="127" t="s">
        <v>360</v>
      </c>
      <c r="M300" s="93" t="s">
        <v>351</v>
      </c>
      <c r="N300" s="93" t="s">
        <v>224</v>
      </c>
      <c r="O300" s="93"/>
      <c r="P300" s="93"/>
      <c r="Q300" s="93"/>
      <c r="R300" s="93" t="s">
        <v>33</v>
      </c>
      <c r="S300" s="93"/>
      <c r="T300" s="73"/>
      <c r="U300" s="93"/>
      <c r="V300" s="34"/>
      <c r="W300" s="95">
        <f>COUNTIF($A300:$M300,"*raulic*")</f>
        <v>1</v>
      </c>
      <c r="X300" s="26"/>
      <c r="Y300" s="26"/>
      <c r="Z300" s="26"/>
      <c r="AA300" s="150">
        <f>COUNTIF($A300:$M300,"*béland*")</f>
        <v>1</v>
      </c>
      <c r="AB300" s="95">
        <f>COUNTIF($A300:$M300,"*jalenques*")</f>
        <v>1</v>
      </c>
      <c r="AC300" s="95">
        <f>COUNTIF($A300:$M300,"*jalenques*")</f>
        <v>1</v>
      </c>
      <c r="AD300" s="95">
        <f>COUNTIF($A300:$M300,"*Branquart*")</f>
        <v>1</v>
      </c>
      <c r="AE300" s="95">
        <f>COUNTIF($A300:$M300,"*louvard*")</f>
        <v>1</v>
      </c>
      <c r="AF300" s="95">
        <f>COUNTIF($A300:$M300,"*langlois*")</f>
        <v>1</v>
      </c>
      <c r="AG300" s="95">
        <f>COUNTIF($A300:$M300,"*fitz*")</f>
        <v>1</v>
      </c>
      <c r="AH300" s="95">
        <f>COUNTIF($A300:$M300,"*summa*")</f>
        <v>1</v>
      </c>
      <c r="AI300" s="160">
        <f>COUNTIF($A300:$M300,"*grosset*")</f>
        <v>1</v>
      </c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</row>
    <row r="301" spans="1:48" x14ac:dyDescent="0.25">
      <c r="A301" s="93">
        <f t="shared" si="13"/>
        <v>43847</v>
      </c>
      <c r="B301" s="72" t="s">
        <v>9</v>
      </c>
      <c r="C301" s="75" t="s">
        <v>224</v>
      </c>
      <c r="D301" s="104" t="s">
        <v>16</v>
      </c>
      <c r="E301" s="93" t="s">
        <v>78</v>
      </c>
      <c r="F301" s="75" t="s">
        <v>49</v>
      </c>
      <c r="G301" s="93" t="s">
        <v>322</v>
      </c>
      <c r="H301" s="93"/>
      <c r="I301" s="93" t="s">
        <v>40</v>
      </c>
      <c r="J301" s="73"/>
      <c r="K301" s="93" t="s">
        <v>55</v>
      </c>
      <c r="L301" s="127" t="s">
        <v>360</v>
      </c>
      <c r="M301" s="93" t="s">
        <v>351</v>
      </c>
      <c r="N301" s="93" t="s">
        <v>78</v>
      </c>
      <c r="O301" s="93"/>
      <c r="P301" s="93"/>
      <c r="Q301" s="93"/>
      <c r="R301" s="93" t="s">
        <v>33</v>
      </c>
      <c r="S301" s="56"/>
      <c r="T301" s="151"/>
      <c r="U301" s="93"/>
      <c r="V301" s="34"/>
      <c r="W301" s="95">
        <f>COUNTIF($A301:$M301,"*raulic*")</f>
        <v>1</v>
      </c>
      <c r="X301" s="26"/>
      <c r="Y301" s="26"/>
      <c r="Z301" s="26"/>
      <c r="AA301" s="95">
        <f>COUNTIF($A301:$M301,"*béland*")</f>
        <v>1</v>
      </c>
      <c r="AB301" s="95">
        <f>COUNTIF($A301:$M301,"*jalenques*")</f>
        <v>1</v>
      </c>
      <c r="AC301" s="95">
        <f>COUNTIF($A301:$M301,"*boudreau*")</f>
        <v>1</v>
      </c>
      <c r="AD301" s="95">
        <f>COUNTIF($A301:$M301,"*Branquart*")</f>
        <v>1</v>
      </c>
      <c r="AE301" s="95">
        <f>COUNTIF($A301:$M301,"*louvard*")</f>
        <v>1</v>
      </c>
      <c r="AF301" s="27"/>
      <c r="AG301" s="95">
        <f>COUNTIF($A301:$M301,"*fitz*")</f>
        <v>1</v>
      </c>
      <c r="AH301" s="95">
        <f>COUNTIF($A301:$M301,"*summa*")</f>
        <v>1</v>
      </c>
      <c r="AI301" s="160">
        <f>COUNTIF($A301:$M301,"*grosset*")</f>
        <v>1</v>
      </c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</row>
    <row r="302" spans="1:48" x14ac:dyDescent="0.25">
      <c r="A302" s="92">
        <f t="shared" si="13"/>
        <v>43848</v>
      </c>
      <c r="B302" s="92"/>
      <c r="C302" s="92"/>
      <c r="D302" s="92"/>
      <c r="E302" s="92"/>
      <c r="F302" s="92"/>
      <c r="G302" s="92"/>
      <c r="H302" s="92"/>
      <c r="I302" s="92"/>
      <c r="J302" s="71"/>
      <c r="K302" s="92"/>
      <c r="L302" s="164"/>
      <c r="M302" s="92"/>
      <c r="N302" s="92"/>
      <c r="O302" s="92"/>
      <c r="P302" s="92" t="s">
        <v>78</v>
      </c>
      <c r="Q302" s="92" t="s">
        <v>34</v>
      </c>
      <c r="R302" s="92" t="s">
        <v>33</v>
      </c>
      <c r="S302" s="249" t="s">
        <v>30</v>
      </c>
      <c r="T302" s="71"/>
      <c r="U302" s="92"/>
      <c r="V302" s="34"/>
      <c r="W302" s="26"/>
      <c r="X302" s="26"/>
      <c r="Y302" s="26"/>
      <c r="Z302" s="26"/>
      <c r="AA302" s="26"/>
      <c r="AB302" s="27"/>
      <c r="AC302" s="27"/>
      <c r="AD302" s="27"/>
      <c r="AE302" s="27"/>
      <c r="AF302" s="27"/>
      <c r="AG302" s="27"/>
      <c r="AH302" s="27"/>
      <c r="AI302" s="27"/>
      <c r="AJ302" s="70"/>
      <c r="AK302" s="70"/>
      <c r="AL302" s="70"/>
      <c r="AM302" s="70"/>
      <c r="AN302" s="17"/>
      <c r="AO302" s="17"/>
      <c r="AP302" s="17"/>
      <c r="AQ302" s="70"/>
      <c r="AR302" s="70"/>
      <c r="AS302" s="70"/>
      <c r="AT302" s="70"/>
      <c r="AU302" s="70"/>
      <c r="AV302" s="70"/>
    </row>
    <row r="303" spans="1:48" x14ac:dyDescent="0.25">
      <c r="A303" s="92">
        <f t="shared" si="13"/>
        <v>43849</v>
      </c>
      <c r="B303" s="92"/>
      <c r="C303" s="92"/>
      <c r="D303" s="92"/>
      <c r="E303" s="92"/>
      <c r="F303" s="92"/>
      <c r="G303" s="92"/>
      <c r="H303" s="92"/>
      <c r="I303" s="92"/>
      <c r="J303" s="71"/>
      <c r="K303" s="92"/>
      <c r="L303" s="164"/>
      <c r="M303" s="92"/>
      <c r="N303" s="92"/>
      <c r="O303" s="92"/>
      <c r="P303" s="92" t="s">
        <v>78</v>
      </c>
      <c r="Q303" s="92" t="s">
        <v>34</v>
      </c>
      <c r="R303" s="92" t="s">
        <v>33</v>
      </c>
      <c r="S303" s="249" t="s">
        <v>30</v>
      </c>
      <c r="T303" s="71"/>
      <c r="U303" s="92"/>
      <c r="V303" s="34"/>
      <c r="W303" s="26"/>
      <c r="X303" s="26"/>
      <c r="Y303" s="26"/>
      <c r="Z303" s="26"/>
      <c r="AA303" s="26"/>
      <c r="AB303" s="27"/>
      <c r="AC303" s="27"/>
      <c r="AD303" s="27"/>
      <c r="AE303" s="27"/>
      <c r="AF303" s="27"/>
      <c r="AG303" s="27"/>
      <c r="AH303" s="27"/>
      <c r="AI303" s="27"/>
      <c r="AJ303" s="70"/>
      <c r="AK303" s="70"/>
      <c r="AL303" s="70"/>
      <c r="AM303" s="70"/>
      <c r="AN303" s="17"/>
      <c r="AO303" s="17"/>
      <c r="AP303" s="17"/>
      <c r="AQ303" s="70"/>
      <c r="AR303" s="70"/>
      <c r="AS303" s="70"/>
      <c r="AT303" s="70"/>
      <c r="AU303" s="70"/>
      <c r="AV303" s="70"/>
    </row>
    <row r="304" spans="1:48" x14ac:dyDescent="0.25">
      <c r="A304" s="93">
        <f t="shared" si="13"/>
        <v>43850</v>
      </c>
      <c r="B304" s="72" t="s">
        <v>9</v>
      </c>
      <c r="C304" s="75" t="s">
        <v>40</v>
      </c>
      <c r="D304" s="93" t="s">
        <v>37</v>
      </c>
      <c r="E304" s="96" t="s">
        <v>108</v>
      </c>
      <c r="F304" s="75" t="s">
        <v>1</v>
      </c>
      <c r="G304" s="93"/>
      <c r="H304" s="93"/>
      <c r="I304" s="93"/>
      <c r="J304" s="73"/>
      <c r="K304" s="96" t="s">
        <v>326</v>
      </c>
      <c r="L304" s="127" t="s">
        <v>360</v>
      </c>
      <c r="M304" s="93" t="s">
        <v>351</v>
      </c>
      <c r="N304" s="93" t="s">
        <v>224</v>
      </c>
      <c r="O304" s="93"/>
      <c r="P304" s="93"/>
      <c r="Q304" s="93"/>
      <c r="R304" s="93" t="s">
        <v>10</v>
      </c>
      <c r="S304" s="93"/>
      <c r="T304" s="73"/>
      <c r="U304" s="93"/>
      <c r="V304" s="34"/>
      <c r="W304" s="95">
        <f>COUNTIF($A304:$M304,"*raulic*")</f>
        <v>1</v>
      </c>
      <c r="X304" s="26"/>
      <c r="Y304" s="26"/>
      <c r="Z304" s="26"/>
      <c r="AA304" s="95">
        <f>COUNTIF($A304:$M304,"*béland*")</f>
        <v>1</v>
      </c>
      <c r="AB304" s="95">
        <f>COUNTIF($A304:$M304,"*jalenques*")</f>
        <v>1</v>
      </c>
      <c r="AC304" s="95">
        <f>COUNTIF($A304:$M304,"*boudreau*")</f>
        <v>1</v>
      </c>
      <c r="AD304" s="95">
        <f>COUNTIF($A304:$M304,"*Branquart*")</f>
        <v>1</v>
      </c>
      <c r="AE304" s="95">
        <f>COUNTIF($A304:$M304,"*louvard*")</f>
        <v>1</v>
      </c>
      <c r="AF304" s="95">
        <f>COUNTIF($A304:$M304,"*langlois*")</f>
        <v>1</v>
      </c>
      <c r="AG304" s="95">
        <f>COUNTIF($A304:$M304,"*fitz*")</f>
        <v>1</v>
      </c>
      <c r="AH304" s="95">
        <f>COUNTIF($A304:$M304,"*summa*")</f>
        <v>1</v>
      </c>
      <c r="AI304" s="95">
        <f>COUNTIF($A304:$M304,"*grosset*")</f>
        <v>1</v>
      </c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</row>
    <row r="305" spans="1:48" x14ac:dyDescent="0.25">
      <c r="A305" s="93">
        <f t="shared" si="13"/>
        <v>43851</v>
      </c>
      <c r="B305" s="72" t="s">
        <v>9</v>
      </c>
      <c r="C305" s="75" t="s">
        <v>8</v>
      </c>
      <c r="D305" s="93" t="s">
        <v>10</v>
      </c>
      <c r="E305" s="96" t="s">
        <v>108</v>
      </c>
      <c r="F305" s="75" t="s">
        <v>1</v>
      </c>
      <c r="G305" s="93" t="s">
        <v>40</v>
      </c>
      <c r="H305" s="93"/>
      <c r="I305" s="93"/>
      <c r="J305" s="73"/>
      <c r="K305" s="96" t="s">
        <v>327</v>
      </c>
      <c r="L305" s="127" t="s">
        <v>360</v>
      </c>
      <c r="M305" s="93" t="s">
        <v>351</v>
      </c>
      <c r="N305" s="93" t="s">
        <v>78</v>
      </c>
      <c r="O305" s="93"/>
      <c r="P305" s="93"/>
      <c r="Q305" s="93"/>
      <c r="R305" s="93" t="s">
        <v>10</v>
      </c>
      <c r="S305" s="93"/>
      <c r="T305" s="73"/>
      <c r="U305" s="93"/>
      <c r="V305" s="34"/>
      <c r="W305" s="95">
        <f>COUNTIF($A305:$M305,"*raulic*")</f>
        <v>1</v>
      </c>
      <c r="X305" s="26"/>
      <c r="Y305" s="26"/>
      <c r="Z305" s="26"/>
      <c r="AA305" s="95">
        <f>COUNTIF($A305:$M305,"*béland*")</f>
        <v>1</v>
      </c>
      <c r="AB305" s="95">
        <f>COUNTIF($A305:$M305,"*jalenques*")</f>
        <v>1</v>
      </c>
      <c r="AC305" s="95">
        <f>COUNTIF($A305:$M305,"*jalenques*")</f>
        <v>1</v>
      </c>
      <c r="AD305" s="95">
        <f>COUNTIF($A305:$M305,"*Branquart*")</f>
        <v>1</v>
      </c>
      <c r="AE305" s="95">
        <f>COUNTIF($A305:$M305,"*louvard*")</f>
        <v>1</v>
      </c>
      <c r="AF305" s="95">
        <f>COUNTIF($A305:$M305,"*langlois*")</f>
        <v>1</v>
      </c>
      <c r="AG305" s="95">
        <f>COUNTIF($A305:$M305,"*fitz*")</f>
        <v>1</v>
      </c>
      <c r="AH305" s="95">
        <f>COUNTIF($A305:$M305,"*summa*")</f>
        <v>1</v>
      </c>
      <c r="AI305" s="95">
        <f>COUNTIF($A305:$M305,"*grosset*")</f>
        <v>1</v>
      </c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</row>
    <row r="306" spans="1:48" x14ac:dyDescent="0.25">
      <c r="A306" s="93">
        <f t="shared" si="13"/>
        <v>43852</v>
      </c>
      <c r="B306" s="72" t="s">
        <v>9</v>
      </c>
      <c r="C306" s="75" t="s">
        <v>40</v>
      </c>
      <c r="D306" s="93" t="s">
        <v>37</v>
      </c>
      <c r="E306" s="96" t="s">
        <v>108</v>
      </c>
      <c r="F306" s="75" t="s">
        <v>1</v>
      </c>
      <c r="G306" s="93"/>
      <c r="H306" s="93"/>
      <c r="I306" s="93"/>
      <c r="J306" s="73"/>
      <c r="K306" s="96" t="s">
        <v>328</v>
      </c>
      <c r="L306" s="127" t="s">
        <v>360</v>
      </c>
      <c r="M306" s="93" t="s">
        <v>351</v>
      </c>
      <c r="N306" s="93" t="s">
        <v>224</v>
      </c>
      <c r="O306" s="93"/>
      <c r="P306" s="93"/>
      <c r="Q306" s="93"/>
      <c r="R306" s="93" t="s">
        <v>10</v>
      </c>
      <c r="S306" s="93"/>
      <c r="T306" s="73"/>
      <c r="U306" s="93"/>
      <c r="V306" s="34"/>
      <c r="W306" s="95">
        <f>COUNTIF($A306:$M306,"*raulic*")</f>
        <v>1</v>
      </c>
      <c r="X306" s="26"/>
      <c r="Y306" s="26"/>
      <c r="Z306" s="26"/>
      <c r="AA306" s="95">
        <f>COUNTIF($A306:$M306,"*béland*")</f>
        <v>1</v>
      </c>
      <c r="AB306" s="95">
        <f>COUNTIF($A306:$M306,"*jalenques*")</f>
        <v>1</v>
      </c>
      <c r="AC306" s="95">
        <f>COUNTIF($A306:$M306,"*jalenques*")</f>
        <v>1</v>
      </c>
      <c r="AD306" s="95">
        <f>COUNTIF($A306:$M306,"*Branquart*")</f>
        <v>1</v>
      </c>
      <c r="AE306" s="95">
        <f>COUNTIF($A306:$M306,"*louvard*")</f>
        <v>1</v>
      </c>
      <c r="AF306" s="95">
        <f>COUNTIF($A306:$M306,"*langlois*")</f>
        <v>1</v>
      </c>
      <c r="AG306" s="95">
        <f>COUNTIF($A306:$M306,"*fitz*")</f>
        <v>1</v>
      </c>
      <c r="AH306" s="95">
        <f>COUNTIF($A306:$M306,"*summa*")</f>
        <v>1</v>
      </c>
      <c r="AI306" s="95">
        <f>COUNTIF($A306:$M306,"*grosset*")</f>
        <v>2</v>
      </c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</row>
    <row r="307" spans="1:48" x14ac:dyDescent="0.25">
      <c r="A307" s="93">
        <f t="shared" si="13"/>
        <v>43853</v>
      </c>
      <c r="B307" s="72" t="s">
        <v>9</v>
      </c>
      <c r="C307" s="75" t="s">
        <v>40</v>
      </c>
      <c r="D307" s="93" t="s">
        <v>37</v>
      </c>
      <c r="E307" s="96" t="s">
        <v>108</v>
      </c>
      <c r="F307" s="75"/>
      <c r="G307" s="93"/>
      <c r="H307" s="93"/>
      <c r="I307" s="93"/>
      <c r="J307" s="73"/>
      <c r="K307" s="96" t="s">
        <v>329</v>
      </c>
      <c r="L307" s="127" t="s">
        <v>360</v>
      </c>
      <c r="M307" s="93" t="s">
        <v>351</v>
      </c>
      <c r="N307" s="93" t="s">
        <v>78</v>
      </c>
      <c r="O307" s="93"/>
      <c r="P307" s="93"/>
      <c r="Q307" s="93"/>
      <c r="R307" s="93" t="s">
        <v>10</v>
      </c>
      <c r="S307" s="93"/>
      <c r="T307" s="73"/>
      <c r="U307" s="93"/>
      <c r="V307" s="34"/>
      <c r="W307" s="95">
        <f>COUNTIF($A307:$M307,"*raulic*")</f>
        <v>1</v>
      </c>
      <c r="X307" s="26"/>
      <c r="Y307" s="26"/>
      <c r="Z307" s="26"/>
      <c r="AA307" s="150">
        <f>COUNTIF($A307:$M307,"*béland*")</f>
        <v>1</v>
      </c>
      <c r="AB307" s="95">
        <f>COUNTIF($A307:$M307,"*jalenques*")</f>
        <v>1</v>
      </c>
      <c r="AC307" s="95">
        <f>COUNTIF($A307:$M307,"*jalenques*")</f>
        <v>1</v>
      </c>
      <c r="AD307" s="95">
        <f>COUNTIF($A307:$M307,"*Branquart*")</f>
        <v>1</v>
      </c>
      <c r="AE307" s="95">
        <f>COUNTIF($A307:$M307,"*louvard*")</f>
        <v>1</v>
      </c>
      <c r="AF307" s="95">
        <f>COUNTIF($A307:$M307,"*langlois*")</f>
        <v>1</v>
      </c>
      <c r="AG307" s="95">
        <f>COUNTIF($A307:$M307,"*fitz*")</f>
        <v>1</v>
      </c>
      <c r="AH307" s="95">
        <f>COUNTIF($A307:$M307,"*summa*")</f>
        <v>1</v>
      </c>
      <c r="AI307" s="95">
        <f>COUNTIF($A307:$M307,"*grosset*")</f>
        <v>2</v>
      </c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</row>
    <row r="308" spans="1:48" x14ac:dyDescent="0.25">
      <c r="A308" s="93">
        <f t="shared" si="13"/>
        <v>43854</v>
      </c>
      <c r="B308" s="72" t="s">
        <v>9</v>
      </c>
      <c r="C308" s="75" t="s">
        <v>40</v>
      </c>
      <c r="D308" s="137" t="s">
        <v>33</v>
      </c>
      <c r="E308" s="250" t="s">
        <v>108</v>
      </c>
      <c r="F308" s="75" t="s">
        <v>1</v>
      </c>
      <c r="G308" s="93" t="s">
        <v>20</v>
      </c>
      <c r="H308" s="93"/>
      <c r="I308" s="93"/>
      <c r="J308" s="73"/>
      <c r="K308" s="96" t="s">
        <v>226</v>
      </c>
      <c r="L308" s="127" t="s">
        <v>360</v>
      </c>
      <c r="M308" s="93" t="s">
        <v>351</v>
      </c>
      <c r="N308" s="93" t="s">
        <v>224</v>
      </c>
      <c r="O308" s="93"/>
      <c r="P308" s="93"/>
      <c r="Q308" s="93"/>
      <c r="R308" s="93" t="s">
        <v>10</v>
      </c>
      <c r="S308" s="56"/>
      <c r="T308" s="151"/>
      <c r="U308" s="93"/>
      <c r="V308" s="34"/>
      <c r="W308" s="95">
        <f>COUNTIF($A308:$M308,"*raulic*")</f>
        <v>1</v>
      </c>
      <c r="X308" s="26"/>
      <c r="Y308" s="26"/>
      <c r="Z308" s="26"/>
      <c r="AA308" s="95">
        <f>COUNTIF($A308:$M308,"*béland*")</f>
        <v>1</v>
      </c>
      <c r="AB308" s="95">
        <f>COUNTIF($A308:$M308,"*jalenques*")</f>
        <v>1</v>
      </c>
      <c r="AC308" s="95">
        <f>COUNTIF($A308:$M308,"*boudreau*")</f>
        <v>1</v>
      </c>
      <c r="AD308" s="95">
        <f>COUNTIF($A308:$M308,"*Branquart*")</f>
        <v>1</v>
      </c>
      <c r="AE308" s="95">
        <f>COUNTIF($A308:$M308,"*louvard*")</f>
        <v>1</v>
      </c>
      <c r="AF308" s="27"/>
      <c r="AG308" s="95">
        <f>COUNTIF($A308:$M308,"*fitz*")</f>
        <v>1</v>
      </c>
      <c r="AH308" s="95">
        <f>COUNTIF($A308:$M308,"*summa*")</f>
        <v>1</v>
      </c>
      <c r="AI308" s="95">
        <f>COUNTIF($A308:$M308,"*grosset*")</f>
        <v>1</v>
      </c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</row>
    <row r="309" spans="1:48" x14ac:dyDescent="0.25">
      <c r="A309" s="92">
        <f t="shared" si="13"/>
        <v>43855</v>
      </c>
      <c r="B309" s="92"/>
      <c r="C309" s="92"/>
      <c r="D309" s="92"/>
      <c r="E309" s="92"/>
      <c r="F309" s="92"/>
      <c r="G309" s="92"/>
      <c r="H309" s="92"/>
      <c r="I309" s="92"/>
      <c r="J309" s="71"/>
      <c r="K309" s="92"/>
      <c r="L309" s="164"/>
      <c r="M309" s="92"/>
      <c r="N309" s="92"/>
      <c r="O309" s="92"/>
      <c r="P309" s="92" t="s">
        <v>224</v>
      </c>
      <c r="Q309" s="92" t="s">
        <v>34</v>
      </c>
      <c r="R309" s="92" t="s">
        <v>10</v>
      </c>
      <c r="S309" s="92" t="s">
        <v>20</v>
      </c>
      <c r="T309" s="71"/>
      <c r="U309" s="92"/>
      <c r="V309" s="34"/>
      <c r="W309" s="26"/>
      <c r="X309" s="26"/>
      <c r="Y309" s="26"/>
      <c r="Z309" s="26"/>
      <c r="AA309" s="26"/>
      <c r="AB309" s="27"/>
      <c r="AC309" s="27"/>
      <c r="AD309" s="27"/>
      <c r="AE309" s="27"/>
      <c r="AF309" s="27"/>
      <c r="AG309" s="27"/>
      <c r="AH309" s="27"/>
      <c r="AI309" s="27"/>
      <c r="AJ309" s="70"/>
      <c r="AK309" s="70"/>
      <c r="AL309" s="70"/>
      <c r="AM309" s="70"/>
      <c r="AN309" s="17"/>
      <c r="AO309" s="17"/>
      <c r="AP309" s="17"/>
      <c r="AQ309" s="70"/>
      <c r="AR309" s="70"/>
      <c r="AS309" s="70"/>
      <c r="AT309" s="70"/>
      <c r="AU309" s="70"/>
      <c r="AV309" s="70"/>
    </row>
    <row r="310" spans="1:48" x14ac:dyDescent="0.25">
      <c r="A310" s="92">
        <f t="shared" si="13"/>
        <v>43856</v>
      </c>
      <c r="B310" s="92"/>
      <c r="C310" s="92"/>
      <c r="D310" s="92"/>
      <c r="E310" s="92"/>
      <c r="F310" s="92"/>
      <c r="G310" s="92"/>
      <c r="H310" s="92"/>
      <c r="I310" s="92"/>
      <c r="J310" s="71"/>
      <c r="K310" s="92"/>
      <c r="L310" s="164"/>
      <c r="M310" s="92"/>
      <c r="N310" s="92"/>
      <c r="O310" s="92"/>
      <c r="P310" s="92" t="s">
        <v>224</v>
      </c>
      <c r="Q310" s="92" t="s">
        <v>34</v>
      </c>
      <c r="R310" s="92" t="s">
        <v>10</v>
      </c>
      <c r="S310" s="92" t="s">
        <v>20</v>
      </c>
      <c r="T310" s="71"/>
      <c r="U310" s="92"/>
      <c r="V310" s="34"/>
      <c r="W310" s="26"/>
      <c r="X310" s="26"/>
      <c r="Y310" s="26"/>
      <c r="Z310" s="26"/>
      <c r="AA310" s="26"/>
      <c r="AB310" s="27"/>
      <c r="AC310" s="27"/>
      <c r="AD310" s="27"/>
      <c r="AE310" s="27"/>
      <c r="AF310" s="27"/>
      <c r="AG310" s="27"/>
      <c r="AH310" s="27"/>
      <c r="AI310" s="27"/>
      <c r="AJ310" s="70"/>
      <c r="AK310" s="70"/>
      <c r="AL310" s="70"/>
      <c r="AM310" s="70"/>
      <c r="AN310" s="17"/>
      <c r="AO310" s="17"/>
      <c r="AP310" s="17"/>
      <c r="AQ310" s="70"/>
      <c r="AR310" s="70"/>
      <c r="AS310" s="70"/>
      <c r="AT310" s="70"/>
      <c r="AU310" s="70"/>
      <c r="AV310" s="70"/>
    </row>
    <row r="311" spans="1:48" x14ac:dyDescent="0.25">
      <c r="A311" s="93">
        <f t="shared" si="13"/>
        <v>43857</v>
      </c>
      <c r="B311" s="72" t="s">
        <v>9</v>
      </c>
      <c r="C311" s="75" t="s">
        <v>224</v>
      </c>
      <c r="D311" s="93" t="s">
        <v>38</v>
      </c>
      <c r="E311" s="93" t="s">
        <v>139</v>
      </c>
      <c r="F311" s="75" t="s">
        <v>123</v>
      </c>
      <c r="G311" s="93"/>
      <c r="H311" s="93"/>
      <c r="I311" s="93"/>
      <c r="J311" s="73" t="s">
        <v>78</v>
      </c>
      <c r="K311" s="93" t="s">
        <v>20</v>
      </c>
      <c r="L311" s="127" t="s">
        <v>361</v>
      </c>
      <c r="M311" s="93" t="s">
        <v>360</v>
      </c>
      <c r="N311" s="93" t="s">
        <v>135</v>
      </c>
      <c r="O311" s="93"/>
      <c r="P311" s="93"/>
      <c r="Q311" s="93"/>
      <c r="R311" s="93" t="s">
        <v>30</v>
      </c>
      <c r="S311" s="93"/>
      <c r="T311" s="73" t="s">
        <v>104</v>
      </c>
      <c r="U311" s="93"/>
      <c r="V311" s="34"/>
      <c r="W311" s="95">
        <f>COUNTIF($A311:$M311,"*raulic*")</f>
        <v>1</v>
      </c>
      <c r="X311" s="26"/>
      <c r="Y311" s="26"/>
      <c r="Z311" s="26"/>
      <c r="AA311" s="95">
        <f>COUNTIF($A311:$M311,"*béland*")</f>
        <v>1</v>
      </c>
      <c r="AB311" s="95">
        <f>COUNTIF($A311:$M311,"*jalenques*")</f>
        <v>1</v>
      </c>
      <c r="AC311" s="95">
        <f>COUNTIF($A311:$M311,"*boudreau*")</f>
        <v>1</v>
      </c>
      <c r="AD311" s="95">
        <f>COUNTIF($A311:$M311,"*Branquart*")</f>
        <v>1</v>
      </c>
      <c r="AE311" s="95">
        <f>COUNTIF($A311:$M311,"*louvard*")</f>
        <v>1</v>
      </c>
      <c r="AF311" s="95">
        <f>COUNTIF($A311:$M311,"*langlois*")</f>
        <v>1</v>
      </c>
      <c r="AG311" s="95">
        <f>COUNTIF($A311:$M311,"*fitz*")</f>
        <v>1</v>
      </c>
      <c r="AH311" s="95">
        <f>COUNTIF($A311:$M311,"*summa*")</f>
        <v>1</v>
      </c>
      <c r="AI311" s="95">
        <f>COUNTIF($A311:$M311,"*grosset*")</f>
        <v>1</v>
      </c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</row>
    <row r="312" spans="1:48" x14ac:dyDescent="0.25">
      <c r="A312" s="93">
        <f t="shared" si="13"/>
        <v>43858</v>
      </c>
      <c r="B312" s="72" t="s">
        <v>9</v>
      </c>
      <c r="C312" s="75" t="s">
        <v>224</v>
      </c>
      <c r="D312" s="93" t="s">
        <v>10</v>
      </c>
      <c r="E312" s="93" t="s">
        <v>139</v>
      </c>
      <c r="F312" s="75" t="s">
        <v>40</v>
      </c>
      <c r="G312" s="93" t="s">
        <v>73</v>
      </c>
      <c r="H312" s="93"/>
      <c r="I312" s="93"/>
      <c r="J312" s="73" t="s">
        <v>78</v>
      </c>
      <c r="K312" s="93" t="s">
        <v>20</v>
      </c>
      <c r="L312" s="127" t="s">
        <v>361</v>
      </c>
      <c r="M312" s="93" t="s">
        <v>360</v>
      </c>
      <c r="N312" s="93" t="s">
        <v>135</v>
      </c>
      <c r="O312" s="93"/>
      <c r="P312" s="93"/>
      <c r="Q312" s="93"/>
      <c r="R312" s="93" t="s">
        <v>30</v>
      </c>
      <c r="S312" s="93"/>
      <c r="T312" s="73" t="s">
        <v>104</v>
      </c>
      <c r="U312" s="93"/>
      <c r="V312" s="34"/>
      <c r="W312" s="95">
        <f>COUNTIF($A312:$M312,"*raulic*")</f>
        <v>1</v>
      </c>
      <c r="X312" s="26"/>
      <c r="Y312" s="26"/>
      <c r="Z312" s="26"/>
      <c r="AA312" s="95">
        <f>COUNTIF($A312:$M312,"*béland*")</f>
        <v>1</v>
      </c>
      <c r="AB312" s="95">
        <f>COUNTIF($A312:$M312,"*jalenques*")</f>
        <v>1</v>
      </c>
      <c r="AC312" s="95">
        <f>COUNTIF($A312:$M312,"*jalenques*")</f>
        <v>1</v>
      </c>
      <c r="AD312" s="95">
        <f>COUNTIF($A312:$M312,"*Branquart*")</f>
        <v>1</v>
      </c>
      <c r="AE312" s="95">
        <f>COUNTIF($A312:$M312,"*louvard*")</f>
        <v>1</v>
      </c>
      <c r="AF312" s="95">
        <f>COUNTIF($A312:$M312,"*langlois*")</f>
        <v>1</v>
      </c>
      <c r="AG312" s="95">
        <f>COUNTIF($A312:$M312,"*fitz*")</f>
        <v>1</v>
      </c>
      <c r="AH312" s="95">
        <f>COUNTIF($A312:$M312,"*summa*")</f>
        <v>1</v>
      </c>
      <c r="AI312" s="95">
        <f>COUNTIF($A312:$M312,"*grosset*")</f>
        <v>1</v>
      </c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</row>
    <row r="313" spans="1:48" x14ac:dyDescent="0.25">
      <c r="A313" s="93">
        <f t="shared" si="13"/>
        <v>43859</v>
      </c>
      <c r="B313" s="72" t="s">
        <v>9</v>
      </c>
      <c r="C313" s="75" t="s">
        <v>224</v>
      </c>
      <c r="D313" s="93" t="s">
        <v>38</v>
      </c>
      <c r="E313" s="93" t="s">
        <v>139</v>
      </c>
      <c r="F313" s="75" t="s">
        <v>123</v>
      </c>
      <c r="G313" s="93"/>
      <c r="H313" s="93"/>
      <c r="I313" s="93"/>
      <c r="J313" s="73" t="s">
        <v>78</v>
      </c>
      <c r="K313" s="93" t="s">
        <v>20</v>
      </c>
      <c r="L313" s="127" t="s">
        <v>361</v>
      </c>
      <c r="M313" s="93" t="s">
        <v>360</v>
      </c>
      <c r="N313" s="93" t="s">
        <v>135</v>
      </c>
      <c r="O313" s="93"/>
      <c r="P313" s="93"/>
      <c r="Q313" s="93"/>
      <c r="R313" s="93" t="s">
        <v>30</v>
      </c>
      <c r="S313" s="93"/>
      <c r="T313" s="73" t="s">
        <v>104</v>
      </c>
      <c r="U313" s="93"/>
      <c r="V313" s="34"/>
      <c r="W313" s="95">
        <f>COUNTIF($A313:$M313,"*raulic*")</f>
        <v>1</v>
      </c>
      <c r="X313" s="26"/>
      <c r="Y313" s="26"/>
      <c r="Z313" s="26"/>
      <c r="AA313" s="95">
        <f>COUNTIF($A313:$M313,"*béland*")</f>
        <v>1</v>
      </c>
      <c r="AB313" s="95">
        <f>COUNTIF($A313:$M313,"*jalenques*")</f>
        <v>1</v>
      </c>
      <c r="AC313" s="95">
        <f>COUNTIF($A313:$M313,"*jalenques*")</f>
        <v>1</v>
      </c>
      <c r="AD313" s="95">
        <f>COUNTIF($A313:$M313,"*Branquart*")</f>
        <v>1</v>
      </c>
      <c r="AE313" s="95">
        <f>COUNTIF($A313:$M313,"*louvard*")</f>
        <v>1</v>
      </c>
      <c r="AF313" s="95">
        <f>COUNTIF($A313:$M313,"*langlois*")</f>
        <v>1</v>
      </c>
      <c r="AG313" s="95">
        <f>COUNTIF($A313:$M313,"*fitz*")</f>
        <v>1</v>
      </c>
      <c r="AH313" s="95">
        <f>COUNTIF($A313:$M313,"*summa*")</f>
        <v>1</v>
      </c>
      <c r="AI313" s="95">
        <f>COUNTIF($A313:$M313,"*grosset*")</f>
        <v>1</v>
      </c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</row>
    <row r="314" spans="1:48" x14ac:dyDescent="0.25">
      <c r="A314" s="93">
        <f t="shared" si="13"/>
        <v>43860</v>
      </c>
      <c r="B314" s="72" t="s">
        <v>9</v>
      </c>
      <c r="C314" s="75" t="s">
        <v>224</v>
      </c>
      <c r="D314" s="93" t="s">
        <v>38</v>
      </c>
      <c r="E314" s="93" t="s">
        <v>139</v>
      </c>
      <c r="F314" s="75" t="s">
        <v>8</v>
      </c>
      <c r="G314" s="93"/>
      <c r="H314" s="93"/>
      <c r="I314" s="93"/>
      <c r="J314" s="73" t="s">
        <v>78</v>
      </c>
      <c r="K314" s="93" t="s">
        <v>251</v>
      </c>
      <c r="L314" s="127" t="s">
        <v>361</v>
      </c>
      <c r="M314" s="93" t="s">
        <v>360</v>
      </c>
      <c r="N314" s="93" t="s">
        <v>224</v>
      </c>
      <c r="O314" s="93"/>
      <c r="P314" s="93"/>
      <c r="Q314" s="93"/>
      <c r="R314" s="93" t="s">
        <v>30</v>
      </c>
      <c r="S314" s="93"/>
      <c r="T314" s="73" t="s">
        <v>104</v>
      </c>
      <c r="U314" s="93"/>
      <c r="V314" s="34"/>
      <c r="W314" s="95">
        <f>COUNTIF($A314:$M314,"*raulic*")</f>
        <v>1</v>
      </c>
      <c r="X314" s="26"/>
      <c r="Y314" s="26"/>
      <c r="Z314" s="26"/>
      <c r="AA314" s="95">
        <f>COUNTIF($A314:$M314,"*béland*")</f>
        <v>1</v>
      </c>
      <c r="AB314" s="95">
        <f>COUNTIF($A314:$M314,"*jalenques*")</f>
        <v>1</v>
      </c>
      <c r="AC314" s="95">
        <f>COUNTIF($A314:$M314,"*jalenques*")</f>
        <v>1</v>
      </c>
      <c r="AD314" s="150">
        <f>COUNTIF($A314:$M314,"*Branquart*")</f>
        <v>1</v>
      </c>
      <c r="AE314" s="95">
        <f>COUNTIF($A314:$M314,"*louvard*")</f>
        <v>1</v>
      </c>
      <c r="AF314" s="95">
        <f>COUNTIF($A314:$M314,"*langlois*")</f>
        <v>1</v>
      </c>
      <c r="AG314" s="95">
        <f>COUNTIF($A314:$M314,"*fitz*")</f>
        <v>1</v>
      </c>
      <c r="AH314" s="95">
        <f>COUNTIF($A314:$M314,"*summa*")</f>
        <v>1</v>
      </c>
      <c r="AI314" s="95">
        <f>COUNTIF($A314:$M314,"*grosset*")</f>
        <v>1</v>
      </c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</row>
    <row r="315" spans="1:48" x14ac:dyDescent="0.25">
      <c r="A315" s="93">
        <f t="shared" si="13"/>
        <v>43861</v>
      </c>
      <c r="B315" s="72" t="s">
        <v>9</v>
      </c>
      <c r="C315" s="75" t="s">
        <v>224</v>
      </c>
      <c r="D315" s="104" t="s">
        <v>16</v>
      </c>
      <c r="E315" s="93" t="s">
        <v>139</v>
      </c>
      <c r="F315" s="75" t="s">
        <v>123</v>
      </c>
      <c r="G315" s="93" t="s">
        <v>20</v>
      </c>
      <c r="H315" s="93"/>
      <c r="I315" s="93"/>
      <c r="J315" s="73" t="s">
        <v>78</v>
      </c>
      <c r="K315" s="93" t="s">
        <v>33</v>
      </c>
      <c r="L315" s="127" t="s">
        <v>361</v>
      </c>
      <c r="M315" s="93" t="s">
        <v>360</v>
      </c>
      <c r="N315" s="93" t="s">
        <v>135</v>
      </c>
      <c r="O315" s="93"/>
      <c r="P315" s="93"/>
      <c r="Q315" s="93"/>
      <c r="R315" s="93" t="s">
        <v>30</v>
      </c>
      <c r="S315" s="56"/>
      <c r="T315" s="73" t="s">
        <v>104</v>
      </c>
      <c r="U315" s="93"/>
      <c r="V315" s="34"/>
      <c r="W315" s="95">
        <f>COUNTIF($A315:$M315,"*raulic*")</f>
        <v>1</v>
      </c>
      <c r="X315" s="26"/>
      <c r="Y315" s="26"/>
      <c r="Z315" s="26"/>
      <c r="AA315" s="95">
        <f>COUNTIF($A315:$M315,"*béland*")</f>
        <v>1</v>
      </c>
      <c r="AB315" s="95">
        <f>COUNTIF($A315:$M315,"*jalenques*")</f>
        <v>1</v>
      </c>
      <c r="AC315" s="95">
        <f>COUNTIF($A315:$M315,"*boudreau*")</f>
        <v>1</v>
      </c>
      <c r="AD315" s="95">
        <f>COUNTIF($A315:$M315,"*Branquart*")</f>
        <v>1</v>
      </c>
      <c r="AE315" s="95">
        <f>COUNTIF($A315:$M315,"*louvard*")</f>
        <v>1</v>
      </c>
      <c r="AF315" s="27"/>
      <c r="AG315" s="95">
        <f>COUNTIF($A315:$M315,"*fitz*")</f>
        <v>1</v>
      </c>
      <c r="AH315" s="95">
        <f>COUNTIF($A315:$M315,"*summa*")</f>
        <v>1</v>
      </c>
      <c r="AI315" s="95">
        <f>COUNTIF($A315:$M315,"*grosset*")</f>
        <v>1</v>
      </c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</row>
    <row r="316" spans="1:48" x14ac:dyDescent="0.25">
      <c r="A316" s="92">
        <f t="shared" si="13"/>
        <v>43862</v>
      </c>
      <c r="B316" s="92"/>
      <c r="C316" s="92"/>
      <c r="D316" s="92"/>
      <c r="E316" s="92"/>
      <c r="F316" s="92"/>
      <c r="G316" s="92"/>
      <c r="H316" s="92"/>
      <c r="I316" s="92"/>
      <c r="J316" s="71"/>
      <c r="K316" s="92"/>
      <c r="L316" s="164"/>
      <c r="M316" s="92"/>
      <c r="N316" s="92"/>
      <c r="O316" s="92"/>
      <c r="P316" s="92" t="s">
        <v>135</v>
      </c>
      <c r="Q316" s="92"/>
      <c r="R316" s="92" t="s">
        <v>30</v>
      </c>
      <c r="S316" s="92" t="s">
        <v>33</v>
      </c>
      <c r="T316" s="71"/>
      <c r="U316" s="92"/>
      <c r="V316" s="34"/>
      <c r="W316" s="26"/>
      <c r="X316" s="26"/>
      <c r="Y316" s="26"/>
      <c r="Z316" s="26"/>
      <c r="AA316" s="26"/>
      <c r="AB316" s="27"/>
      <c r="AC316" s="27"/>
      <c r="AD316" s="27"/>
      <c r="AE316" s="27"/>
      <c r="AF316" s="27"/>
      <c r="AG316" s="27"/>
      <c r="AH316" s="27"/>
      <c r="AI316" s="27"/>
      <c r="AJ316" s="70"/>
      <c r="AK316" s="70"/>
      <c r="AL316" s="70"/>
      <c r="AM316" s="70"/>
      <c r="AN316" s="17"/>
      <c r="AO316" s="17"/>
      <c r="AP316" s="17"/>
      <c r="AQ316" s="70"/>
      <c r="AR316" s="70"/>
      <c r="AS316" s="70"/>
      <c r="AT316" s="70"/>
      <c r="AU316" s="70"/>
      <c r="AV316" s="70"/>
    </row>
    <row r="317" spans="1:48" x14ac:dyDescent="0.25">
      <c r="A317" s="92">
        <f t="shared" si="13"/>
        <v>43863</v>
      </c>
      <c r="B317" s="92"/>
      <c r="C317" s="92"/>
      <c r="D317" s="92"/>
      <c r="E317" s="92"/>
      <c r="F317" s="92"/>
      <c r="G317" s="92"/>
      <c r="H317" s="92"/>
      <c r="I317" s="92"/>
      <c r="J317" s="71"/>
      <c r="K317" s="92"/>
      <c r="L317" s="164"/>
      <c r="M317" s="92"/>
      <c r="N317" s="92"/>
      <c r="O317" s="92"/>
      <c r="P317" s="92" t="s">
        <v>135</v>
      </c>
      <c r="Q317" s="92"/>
      <c r="R317" s="92" t="s">
        <v>30</v>
      </c>
      <c r="S317" s="92" t="s">
        <v>33</v>
      </c>
      <c r="T317" s="71"/>
      <c r="U317" s="92"/>
      <c r="V317" s="34"/>
      <c r="W317" s="26"/>
      <c r="X317" s="26"/>
      <c r="Y317" s="26"/>
      <c r="Z317" s="26"/>
      <c r="AA317" s="26"/>
      <c r="AB317" s="27"/>
      <c r="AC317" s="27"/>
      <c r="AD317" s="27"/>
      <c r="AE317" s="27"/>
      <c r="AF317" s="27"/>
      <c r="AG317" s="27"/>
      <c r="AH317" s="27"/>
      <c r="AI317" s="27"/>
      <c r="AJ317" s="70"/>
      <c r="AK317" s="70"/>
      <c r="AL317" s="70"/>
      <c r="AM317" s="70"/>
      <c r="AN317" s="17"/>
      <c r="AO317" s="17"/>
      <c r="AP317" s="17"/>
      <c r="AQ317" s="70"/>
      <c r="AR317" s="70"/>
      <c r="AS317" s="70"/>
      <c r="AT317" s="70"/>
      <c r="AU317" s="70"/>
      <c r="AV317" s="70"/>
    </row>
    <row r="318" spans="1:48" x14ac:dyDescent="0.25">
      <c r="A318" s="93">
        <f t="shared" si="13"/>
        <v>43864</v>
      </c>
      <c r="B318" s="72" t="s">
        <v>9</v>
      </c>
      <c r="C318" s="75" t="s">
        <v>224</v>
      </c>
      <c r="D318" s="93" t="s">
        <v>41</v>
      </c>
      <c r="E318" s="93" t="s">
        <v>140</v>
      </c>
      <c r="F318" s="75" t="s">
        <v>40</v>
      </c>
      <c r="G318" s="93"/>
      <c r="H318" s="93"/>
      <c r="I318" s="93" t="s">
        <v>1</v>
      </c>
      <c r="J318" s="73"/>
      <c r="K318" s="93" t="s">
        <v>10</v>
      </c>
      <c r="L318" s="127" t="s">
        <v>361</v>
      </c>
      <c r="M318" s="93" t="s">
        <v>360</v>
      </c>
      <c r="N318" s="93" t="s">
        <v>78</v>
      </c>
      <c r="O318" s="93"/>
      <c r="P318" s="93"/>
      <c r="Q318" s="93"/>
      <c r="R318" s="93" t="s">
        <v>20</v>
      </c>
      <c r="S318" s="93"/>
      <c r="T318" s="73"/>
      <c r="U318" s="93"/>
      <c r="V318" s="34"/>
      <c r="W318" s="95">
        <f>COUNTIF($A318:$M318,"*raulic*")</f>
        <v>1</v>
      </c>
      <c r="X318" s="26"/>
      <c r="Y318" s="26"/>
      <c r="Z318" s="26"/>
      <c r="AA318" s="95">
        <f>COUNTIF($A318:$M318,"*béland*")</f>
        <v>1</v>
      </c>
      <c r="AB318" s="95">
        <f>COUNTIF($A318:$M318,"*jalenques*")</f>
        <v>1</v>
      </c>
      <c r="AC318" s="95">
        <f>COUNTIF($A318:$M318,"*boudreau*")</f>
        <v>1</v>
      </c>
      <c r="AD318" s="95">
        <f>COUNTIF($A318:$M318,"*Branquart*")</f>
        <v>1</v>
      </c>
      <c r="AE318" s="95">
        <f>COUNTIF($A318:$M318,"*louvard*")</f>
        <v>1</v>
      </c>
      <c r="AF318" s="95">
        <f>COUNTIF($A318:$M318,"*langlois*")</f>
        <v>1</v>
      </c>
      <c r="AG318" s="95">
        <f>COUNTIF($A318:$M318,"*fitz*")</f>
        <v>1</v>
      </c>
      <c r="AH318" s="95">
        <f>COUNTIF($A318:$M318,"*summa*")</f>
        <v>1</v>
      </c>
      <c r="AI318" s="150">
        <f>COUNTIF($A318:$M318,"*grosset*")</f>
        <v>0</v>
      </c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</row>
    <row r="319" spans="1:48" x14ac:dyDescent="0.25">
      <c r="A319" s="93">
        <f t="shared" si="13"/>
        <v>43865</v>
      </c>
      <c r="B319" s="72" t="s">
        <v>9</v>
      </c>
      <c r="C319" s="75" t="s">
        <v>224</v>
      </c>
      <c r="D319" s="93" t="s">
        <v>33</v>
      </c>
      <c r="E319" s="93" t="s">
        <v>119</v>
      </c>
      <c r="F319" s="75" t="s">
        <v>40</v>
      </c>
      <c r="G319" s="93" t="s">
        <v>141</v>
      </c>
      <c r="H319" s="93"/>
      <c r="I319" s="93" t="s">
        <v>8</v>
      </c>
      <c r="J319" s="73"/>
      <c r="K319" s="93" t="s">
        <v>37</v>
      </c>
      <c r="L319" s="127" t="s">
        <v>361</v>
      </c>
      <c r="M319" s="93" t="s">
        <v>360</v>
      </c>
      <c r="N319" s="93" t="s">
        <v>78</v>
      </c>
      <c r="O319" s="93"/>
      <c r="P319" s="93"/>
      <c r="Q319" s="93"/>
      <c r="R319" s="93" t="s">
        <v>20</v>
      </c>
      <c r="S319" s="93"/>
      <c r="T319" s="73"/>
      <c r="U319" s="93"/>
      <c r="V319" s="34"/>
      <c r="W319" s="95">
        <f>COUNTIF($A319:$M319,"*raulic*")</f>
        <v>1</v>
      </c>
      <c r="X319" s="26"/>
      <c r="Y319" s="26"/>
      <c r="Z319" s="26"/>
      <c r="AA319" s="95">
        <f>COUNTIF($A319:$M319,"*béland*")</f>
        <v>1</v>
      </c>
      <c r="AB319" s="95">
        <f>COUNTIF($A319:$M319,"*jalenques*")</f>
        <v>1</v>
      </c>
      <c r="AC319" s="95">
        <f>COUNTIF($A319:$M319,"*jalenques*")</f>
        <v>1</v>
      </c>
      <c r="AD319" s="95">
        <f>COUNTIF($A319:$M319,"*Branquart*")</f>
        <v>1</v>
      </c>
      <c r="AE319" s="95">
        <f>COUNTIF($A319:$M319,"*louvard*")</f>
        <v>1</v>
      </c>
      <c r="AF319" s="95">
        <f>COUNTIF($A319:$M319,"*langlois*")</f>
        <v>1</v>
      </c>
      <c r="AG319" s="95">
        <f>COUNTIF($A319:$M319,"*fitz*")</f>
        <v>1</v>
      </c>
      <c r="AH319" s="95">
        <f>COUNTIF($A319:$M319,"*summa*")</f>
        <v>1</v>
      </c>
      <c r="AI319" s="95">
        <f>COUNTIF($A319:$M319,"*grosset*")</f>
        <v>1</v>
      </c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</row>
    <row r="320" spans="1:48" x14ac:dyDescent="0.25">
      <c r="A320" s="93">
        <f t="shared" si="13"/>
        <v>43866</v>
      </c>
      <c r="B320" s="72" t="s">
        <v>9</v>
      </c>
      <c r="C320" s="75" t="s">
        <v>224</v>
      </c>
      <c r="D320" s="93" t="s">
        <v>41</v>
      </c>
      <c r="E320" s="93" t="s">
        <v>140</v>
      </c>
      <c r="F320" s="75" t="s">
        <v>40</v>
      </c>
      <c r="G320" s="93"/>
      <c r="H320" s="93"/>
      <c r="I320" s="93" t="s">
        <v>1</v>
      </c>
      <c r="J320" s="73"/>
      <c r="K320" s="93" t="s">
        <v>10</v>
      </c>
      <c r="L320" s="127" t="s">
        <v>361</v>
      </c>
      <c r="M320" s="93" t="s">
        <v>360</v>
      </c>
      <c r="N320" s="93" t="s">
        <v>135</v>
      </c>
      <c r="O320" s="93"/>
      <c r="P320" s="93"/>
      <c r="Q320" s="93"/>
      <c r="R320" s="93" t="s">
        <v>20</v>
      </c>
      <c r="S320" s="93"/>
      <c r="T320" s="73"/>
      <c r="U320" s="93"/>
      <c r="V320" s="34"/>
      <c r="W320" s="95">
        <f>COUNTIF($A320:$M320,"*raulic*")</f>
        <v>1</v>
      </c>
      <c r="X320" s="26"/>
      <c r="Y320" s="26"/>
      <c r="Z320" s="26"/>
      <c r="AA320" s="95">
        <f>COUNTIF($A320:$M320,"*béland*")</f>
        <v>1</v>
      </c>
      <c r="AB320" s="95">
        <f>COUNTIF($A320:$M320,"*jalenques*")</f>
        <v>1</v>
      </c>
      <c r="AC320" s="95">
        <f>COUNTIF($A320:$M320,"*jalenques*")</f>
        <v>1</v>
      </c>
      <c r="AD320" s="95">
        <f>COUNTIF($A320:$M320,"*Branquart*")</f>
        <v>1</v>
      </c>
      <c r="AE320" s="95">
        <f>COUNTIF($A320:$M320,"*louvard*")</f>
        <v>1</v>
      </c>
      <c r="AF320" s="95">
        <f>COUNTIF($A320:$M320,"*langlois*")</f>
        <v>1</v>
      </c>
      <c r="AG320" s="95">
        <f>COUNTIF($A320:$M320,"*fitz*")</f>
        <v>1</v>
      </c>
      <c r="AH320" s="95">
        <f>COUNTIF($A320:$M320,"*summa*")</f>
        <v>1</v>
      </c>
      <c r="AI320" s="150">
        <f>COUNTIF($A320:$M320,"*grosset*")</f>
        <v>0</v>
      </c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</row>
    <row r="321" spans="1:48" x14ac:dyDescent="0.25">
      <c r="A321" s="93">
        <f t="shared" si="13"/>
        <v>43867</v>
      </c>
      <c r="B321" s="72" t="s">
        <v>9</v>
      </c>
      <c r="C321" s="75" t="s">
        <v>224</v>
      </c>
      <c r="D321" s="93" t="s">
        <v>41</v>
      </c>
      <c r="E321" s="93" t="s">
        <v>140</v>
      </c>
      <c r="F321" s="75" t="s">
        <v>8</v>
      </c>
      <c r="G321" s="93"/>
      <c r="H321" s="93"/>
      <c r="I321" s="93" t="s">
        <v>1</v>
      </c>
      <c r="J321" s="73"/>
      <c r="K321" s="93" t="s">
        <v>172</v>
      </c>
      <c r="L321" s="127" t="s">
        <v>361</v>
      </c>
      <c r="M321" s="93" t="s">
        <v>360</v>
      </c>
      <c r="N321" s="93" t="s">
        <v>224</v>
      </c>
      <c r="O321" s="93"/>
      <c r="P321" s="93"/>
      <c r="Q321" s="93"/>
      <c r="R321" s="93" t="s">
        <v>20</v>
      </c>
      <c r="S321" s="93"/>
      <c r="T321" s="73"/>
      <c r="U321" s="93"/>
      <c r="V321" s="34"/>
      <c r="W321" s="95">
        <f>COUNTIF($A321:$M321,"*raulic*")</f>
        <v>1</v>
      </c>
      <c r="X321" s="26"/>
      <c r="Y321" s="26"/>
      <c r="Z321" s="26"/>
      <c r="AA321" s="95">
        <f>COUNTIF($A321:$M321,"*béland*")</f>
        <v>1</v>
      </c>
      <c r="AB321" s="95">
        <f>COUNTIF($A321:$M321,"*jalenques*")</f>
        <v>1</v>
      </c>
      <c r="AC321" s="95">
        <f>COUNTIF($A321:$M321,"*jalenques*")</f>
        <v>1</v>
      </c>
      <c r="AD321" s="95">
        <f>COUNTIF($A321:$M321,"*Branquart*")</f>
        <v>1</v>
      </c>
      <c r="AE321" s="95">
        <f>COUNTIF($A321:$M321,"*louvard*")</f>
        <v>1</v>
      </c>
      <c r="AF321" s="95">
        <f>COUNTIF($A321:$M321,"*langlois*")</f>
        <v>1</v>
      </c>
      <c r="AG321" s="95">
        <f>COUNTIF($A321:$M321,"*fitz*")</f>
        <v>1</v>
      </c>
      <c r="AH321" s="95">
        <f>COUNTIF($A321:$M321,"*summa*")</f>
        <v>1</v>
      </c>
      <c r="AI321" s="150">
        <f>COUNTIF($A321:$M321,"*grosset*")</f>
        <v>0</v>
      </c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</row>
    <row r="322" spans="1:48" x14ac:dyDescent="0.25">
      <c r="A322" s="93">
        <f t="shared" si="13"/>
        <v>43868</v>
      </c>
      <c r="B322" s="72" t="s">
        <v>9</v>
      </c>
      <c r="C322" s="75" t="s">
        <v>224</v>
      </c>
      <c r="D322" s="104" t="s">
        <v>16</v>
      </c>
      <c r="E322" s="93" t="s">
        <v>134</v>
      </c>
      <c r="F322" s="75" t="s">
        <v>40</v>
      </c>
      <c r="G322" s="93" t="s">
        <v>65</v>
      </c>
      <c r="H322" s="93"/>
      <c r="I322" s="93" t="s">
        <v>1</v>
      </c>
      <c r="J322" s="73"/>
      <c r="K322" s="93" t="s">
        <v>33</v>
      </c>
      <c r="L322" s="127" t="s">
        <v>361</v>
      </c>
      <c r="M322" s="93" t="s">
        <v>360</v>
      </c>
      <c r="N322" s="93" t="s">
        <v>78</v>
      </c>
      <c r="O322" s="93"/>
      <c r="P322" s="93"/>
      <c r="Q322" s="93"/>
      <c r="R322" s="93" t="s">
        <v>20</v>
      </c>
      <c r="S322" s="56"/>
      <c r="T322" s="151"/>
      <c r="U322" s="93"/>
      <c r="V322" s="34"/>
      <c r="W322" s="95">
        <f>COUNTIF($A322:$M322,"*raulic*")</f>
        <v>1</v>
      </c>
      <c r="X322" s="26"/>
      <c r="Y322" s="26"/>
      <c r="Z322" s="26"/>
      <c r="AA322" s="95">
        <f>COUNTIF($A322:$M322,"*béland*")</f>
        <v>1</v>
      </c>
      <c r="AB322" s="95">
        <f>COUNTIF($A322:$M322,"*jalenques*")</f>
        <v>1</v>
      </c>
      <c r="AC322" s="95">
        <f>COUNTIF($A322:$M322,"*boudreau*")</f>
        <v>1</v>
      </c>
      <c r="AD322" s="95">
        <f>COUNTIF($A322:$M322,"*Branquart*")</f>
        <v>1</v>
      </c>
      <c r="AE322" s="95">
        <f>COUNTIF($A322:$M322,"*louvard*")</f>
        <v>1</v>
      </c>
      <c r="AF322" s="27"/>
      <c r="AG322" s="95">
        <f>COUNTIF($A322:$M322,"*fitz*")</f>
        <v>1</v>
      </c>
      <c r="AH322" s="95">
        <f>COUNTIF($A322:$M322,"*summa*")</f>
        <v>1</v>
      </c>
      <c r="AI322" s="95">
        <f>COUNTIF($A322:$M322,"*grosset*")</f>
        <v>1</v>
      </c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</row>
    <row r="323" spans="1:48" x14ac:dyDescent="0.25">
      <c r="A323" s="92">
        <f t="shared" si="13"/>
        <v>43869</v>
      </c>
      <c r="B323" s="92"/>
      <c r="C323" s="92"/>
      <c r="D323" s="92"/>
      <c r="E323" s="92"/>
      <c r="F323" s="92"/>
      <c r="G323" s="92"/>
      <c r="H323" s="92"/>
      <c r="I323" s="92"/>
      <c r="J323" s="71"/>
      <c r="K323" s="92"/>
      <c r="L323" s="164"/>
      <c r="M323" s="92"/>
      <c r="N323" s="92"/>
      <c r="O323" s="92"/>
      <c r="P323" s="92" t="s">
        <v>78</v>
      </c>
      <c r="Q323" s="92"/>
      <c r="R323" s="92" t="s">
        <v>20</v>
      </c>
      <c r="S323" s="92" t="s">
        <v>30</v>
      </c>
      <c r="T323" s="71"/>
      <c r="U323" s="92"/>
      <c r="V323" s="34"/>
      <c r="W323" s="26"/>
      <c r="X323" s="26"/>
      <c r="Y323" s="26"/>
      <c r="Z323" s="26"/>
      <c r="AA323" s="26"/>
      <c r="AB323" s="27"/>
      <c r="AC323" s="27"/>
      <c r="AD323" s="27"/>
      <c r="AE323" s="27"/>
      <c r="AF323" s="27"/>
      <c r="AG323" s="27"/>
      <c r="AH323" s="27"/>
      <c r="AI323" s="27"/>
      <c r="AJ323" s="70"/>
      <c r="AK323" s="70"/>
      <c r="AL323" s="70"/>
      <c r="AM323" s="70"/>
      <c r="AN323" s="17"/>
      <c r="AO323" s="17"/>
      <c r="AP323" s="17"/>
      <c r="AQ323" s="70"/>
      <c r="AR323" s="70"/>
      <c r="AS323" s="70"/>
      <c r="AT323" s="70"/>
      <c r="AU323" s="70"/>
      <c r="AV323" s="70"/>
    </row>
    <row r="324" spans="1:48" x14ac:dyDescent="0.25">
      <c r="A324" s="92">
        <f t="shared" si="13"/>
        <v>43870</v>
      </c>
      <c r="B324" s="92"/>
      <c r="C324" s="92"/>
      <c r="D324" s="92"/>
      <c r="E324" s="92"/>
      <c r="F324" s="92"/>
      <c r="G324" s="92"/>
      <c r="H324" s="92"/>
      <c r="I324" s="92"/>
      <c r="J324" s="71"/>
      <c r="K324" s="92"/>
      <c r="L324" s="164"/>
      <c r="M324" s="92"/>
      <c r="N324" s="92"/>
      <c r="O324" s="92"/>
      <c r="P324" s="92" t="s">
        <v>78</v>
      </c>
      <c r="Q324" s="92"/>
      <c r="R324" s="92" t="s">
        <v>20</v>
      </c>
      <c r="S324" s="92" t="s">
        <v>30</v>
      </c>
      <c r="T324" s="71"/>
      <c r="U324" s="92"/>
      <c r="V324" s="34"/>
      <c r="W324" s="26"/>
      <c r="X324" s="26"/>
      <c r="Y324" s="26"/>
      <c r="Z324" s="26"/>
      <c r="AA324" s="26"/>
      <c r="AB324" s="27"/>
      <c r="AC324" s="27"/>
      <c r="AD324" s="27"/>
      <c r="AE324" s="27"/>
      <c r="AF324" s="27"/>
      <c r="AG324" s="27"/>
      <c r="AH324" s="27"/>
      <c r="AI324" s="27"/>
      <c r="AJ324" s="70"/>
      <c r="AK324" s="70"/>
      <c r="AL324" s="70"/>
      <c r="AM324" s="70"/>
      <c r="AN324" s="17"/>
      <c r="AO324" s="17"/>
      <c r="AP324" s="17"/>
      <c r="AQ324" s="70"/>
      <c r="AR324" s="70"/>
      <c r="AS324" s="70"/>
      <c r="AT324" s="70"/>
      <c r="AU324" s="70"/>
      <c r="AV324" s="70"/>
    </row>
    <row r="325" spans="1:48" x14ac:dyDescent="0.25">
      <c r="A325" s="93">
        <f t="shared" si="13"/>
        <v>43871</v>
      </c>
      <c r="B325" s="72" t="s">
        <v>9</v>
      </c>
      <c r="C325" s="75" t="s">
        <v>224</v>
      </c>
      <c r="D325" s="93" t="s">
        <v>41</v>
      </c>
      <c r="E325" s="75" t="s">
        <v>108</v>
      </c>
      <c r="F325" s="75" t="s">
        <v>40</v>
      </c>
      <c r="G325" s="93"/>
      <c r="H325" s="93"/>
      <c r="I325" s="93"/>
      <c r="J325" s="231" t="s">
        <v>1</v>
      </c>
      <c r="K325" s="96" t="s">
        <v>293</v>
      </c>
      <c r="L325" s="127" t="s">
        <v>367</v>
      </c>
      <c r="M325" s="93" t="s">
        <v>352</v>
      </c>
      <c r="N325" s="93" t="s">
        <v>224</v>
      </c>
      <c r="O325" s="93"/>
      <c r="P325" s="93"/>
      <c r="Q325" s="93"/>
      <c r="R325" s="93" t="s">
        <v>59</v>
      </c>
      <c r="S325" s="93"/>
      <c r="T325" s="73"/>
      <c r="U325" s="93"/>
      <c r="V325" s="34"/>
      <c r="W325" s="95">
        <f>COUNTIF($A325:$M325,"*raulic*")</f>
        <v>1</v>
      </c>
      <c r="X325" s="26"/>
      <c r="Y325" s="26"/>
      <c r="Z325" s="26"/>
      <c r="AA325" s="95">
        <f>COUNTIF($A325:$M325,"*béland*")</f>
        <v>1</v>
      </c>
      <c r="AB325" s="95">
        <f>COUNTIF($A325:$M325,"*jalenques*")</f>
        <v>1</v>
      </c>
      <c r="AC325" s="95">
        <f>COUNTIF($A325:$M325,"*boudreau*")</f>
        <v>1</v>
      </c>
      <c r="AD325" s="95">
        <f>COUNTIF($A325:$M325,"*Branquart*")</f>
        <v>1</v>
      </c>
      <c r="AE325" s="95">
        <f>COUNTIF($A325:$M325,"*louvard*")</f>
        <v>1</v>
      </c>
      <c r="AF325" s="95">
        <f>COUNTIF($A325:$M325,"*langlois*")</f>
        <v>1</v>
      </c>
      <c r="AG325" s="95">
        <f>COUNTIF($A325:$M325,"*fitz*")</f>
        <v>1</v>
      </c>
      <c r="AH325" s="95">
        <f>COUNTIF($A325:$M325,"*summa*")</f>
        <v>1</v>
      </c>
      <c r="AI325" s="95">
        <f>COUNTIF($A325:$M325,"*grosset*")</f>
        <v>0</v>
      </c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</row>
    <row r="326" spans="1:48" x14ac:dyDescent="0.25">
      <c r="A326" s="93">
        <f t="shared" si="13"/>
        <v>43872</v>
      </c>
      <c r="B326" s="72" t="s">
        <v>9</v>
      </c>
      <c r="C326" s="75" t="s">
        <v>224</v>
      </c>
      <c r="D326" s="93" t="s">
        <v>33</v>
      </c>
      <c r="E326" s="75" t="s">
        <v>108</v>
      </c>
      <c r="F326" s="75" t="s">
        <v>40</v>
      </c>
      <c r="G326" s="93" t="s">
        <v>20</v>
      </c>
      <c r="H326" s="93"/>
      <c r="I326" s="93"/>
      <c r="J326" s="231" t="s">
        <v>1</v>
      </c>
      <c r="K326" s="96" t="s">
        <v>293</v>
      </c>
      <c r="L326" s="127" t="s">
        <v>367</v>
      </c>
      <c r="M326" s="93" t="s">
        <v>352</v>
      </c>
      <c r="N326" s="93" t="s">
        <v>224</v>
      </c>
      <c r="O326" s="93"/>
      <c r="P326" s="93"/>
      <c r="Q326" s="93"/>
      <c r="R326" s="93" t="s">
        <v>59</v>
      </c>
      <c r="S326" s="93"/>
      <c r="T326" s="73"/>
      <c r="U326" s="93"/>
      <c r="V326" s="34"/>
      <c r="W326" s="95">
        <f>COUNTIF($A326:$M326,"*raulic*")</f>
        <v>1</v>
      </c>
      <c r="X326" s="26"/>
      <c r="Y326" s="26"/>
      <c r="Z326" s="26"/>
      <c r="AA326" s="150">
        <f>COUNTIF($A326:$M326,"*béland*")</f>
        <v>1</v>
      </c>
      <c r="AB326" s="95">
        <f>COUNTIF($A326:$M326,"*jalenques*")</f>
        <v>1</v>
      </c>
      <c r="AC326" s="95">
        <f>COUNTIF($A326:$M326,"*jalenques*")</f>
        <v>1</v>
      </c>
      <c r="AD326" s="95">
        <f>COUNTIF($A326:$M326,"*Branquart*")</f>
        <v>1</v>
      </c>
      <c r="AE326" s="95">
        <f>COUNTIF($A326:$M326,"*louvard*")</f>
        <v>1</v>
      </c>
      <c r="AF326" s="95">
        <f>COUNTIF($A326:$M326,"*langlois*")</f>
        <v>1</v>
      </c>
      <c r="AG326" s="95">
        <f>COUNTIF($A326:$M326,"*fitz*")</f>
        <v>1</v>
      </c>
      <c r="AH326" s="95">
        <f>COUNTIF($A326:$M326,"*summa*")</f>
        <v>1</v>
      </c>
      <c r="AI326" s="95">
        <f>COUNTIF($A326:$M326,"*grosset*")</f>
        <v>1</v>
      </c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</row>
    <row r="327" spans="1:48" x14ac:dyDescent="0.25">
      <c r="A327" s="93">
        <f t="shared" si="13"/>
        <v>43873</v>
      </c>
      <c r="B327" s="72" t="s">
        <v>9</v>
      </c>
      <c r="C327" s="75" t="s">
        <v>224</v>
      </c>
      <c r="D327" s="93" t="s">
        <v>41</v>
      </c>
      <c r="E327" s="75" t="s">
        <v>108</v>
      </c>
      <c r="F327" s="75" t="s">
        <v>40</v>
      </c>
      <c r="G327" s="93"/>
      <c r="H327" s="93"/>
      <c r="I327" s="93"/>
      <c r="J327" s="231" t="s">
        <v>1</v>
      </c>
      <c r="K327" s="96" t="s">
        <v>271</v>
      </c>
      <c r="L327" s="127" t="s">
        <v>367</v>
      </c>
      <c r="M327" s="93" t="s">
        <v>352</v>
      </c>
      <c r="N327" s="184" t="s">
        <v>78</v>
      </c>
      <c r="O327" s="93"/>
      <c r="P327" s="93"/>
      <c r="Q327" s="93"/>
      <c r="R327" s="93" t="s">
        <v>59</v>
      </c>
      <c r="S327" s="93"/>
      <c r="T327" s="73"/>
      <c r="U327" s="93"/>
      <c r="V327" s="34"/>
      <c r="W327" s="95">
        <f>COUNTIF($A327:$M327,"*raulic*")</f>
        <v>1</v>
      </c>
      <c r="X327" s="26"/>
      <c r="Y327" s="26"/>
      <c r="Z327" s="26"/>
      <c r="AA327" s="95">
        <f>COUNTIF($A327:$M327,"*béland*")</f>
        <v>1</v>
      </c>
      <c r="AB327" s="95">
        <f>COUNTIF($A327:$M327,"*jalenques*")</f>
        <v>1</v>
      </c>
      <c r="AC327" s="95">
        <f>COUNTIF($A327:$M327,"*jalenques*")</f>
        <v>1</v>
      </c>
      <c r="AD327" s="95">
        <f>COUNTIF($A327:$M327,"*Branquart*")</f>
        <v>1</v>
      </c>
      <c r="AE327" s="95">
        <f>COUNTIF($A327:$M327,"*louvard*")</f>
        <v>1</v>
      </c>
      <c r="AF327" s="95">
        <f>COUNTIF($A327:$M327,"*langlois*")</f>
        <v>1</v>
      </c>
      <c r="AG327" s="95">
        <f>COUNTIF($A327:$M327,"*fitz*")</f>
        <v>1</v>
      </c>
      <c r="AH327" s="95">
        <f>COUNTIF($A327:$M327,"*summa*")</f>
        <v>1</v>
      </c>
      <c r="AI327" s="95">
        <f>COUNTIF($A327:$M327,"*grosset*")</f>
        <v>1</v>
      </c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</row>
    <row r="328" spans="1:48" x14ac:dyDescent="0.25">
      <c r="A328" s="93">
        <f t="shared" si="13"/>
        <v>43874</v>
      </c>
      <c r="B328" s="72" t="s">
        <v>9</v>
      </c>
      <c r="C328" s="75" t="s">
        <v>224</v>
      </c>
      <c r="D328" s="93" t="s">
        <v>41</v>
      </c>
      <c r="E328" s="75" t="s">
        <v>108</v>
      </c>
      <c r="F328" s="75" t="s">
        <v>8</v>
      </c>
      <c r="G328" s="93"/>
      <c r="H328" s="93"/>
      <c r="I328" s="93"/>
      <c r="J328" s="231" t="s">
        <v>1</v>
      </c>
      <c r="K328" s="96" t="s">
        <v>272</v>
      </c>
      <c r="L328" s="127" t="s">
        <v>367</v>
      </c>
      <c r="M328" s="93" t="s">
        <v>352</v>
      </c>
      <c r="N328" s="184" t="s">
        <v>78</v>
      </c>
      <c r="O328" s="93"/>
      <c r="P328" s="93"/>
      <c r="Q328" s="93"/>
      <c r="R328" s="93" t="s">
        <v>59</v>
      </c>
      <c r="S328" s="93"/>
      <c r="T328" s="73"/>
      <c r="U328" s="93"/>
      <c r="V328" s="34"/>
      <c r="W328" s="95">
        <f>COUNTIF($A328:$M328,"*raulic*")</f>
        <v>1</v>
      </c>
      <c r="X328" s="26"/>
      <c r="Y328" s="26"/>
      <c r="Z328" s="26"/>
      <c r="AA328" s="95">
        <f>COUNTIF($A328:$M328,"*béland*")</f>
        <v>1</v>
      </c>
      <c r="AB328" s="95">
        <f>COUNTIF($A328:$M328,"*jalenques*")</f>
        <v>1</v>
      </c>
      <c r="AC328" s="95">
        <f>COUNTIF($A328:$M328,"*jalenques*")</f>
        <v>1</v>
      </c>
      <c r="AD328" s="95">
        <f>COUNTIF($A328:$M328,"*Branquart*")</f>
        <v>1</v>
      </c>
      <c r="AE328" s="95">
        <f>COUNTIF($A328:$M328,"*louvard*")</f>
        <v>1</v>
      </c>
      <c r="AF328" s="95">
        <f>COUNTIF($A328:$M328,"*langlois*")</f>
        <v>1</v>
      </c>
      <c r="AG328" s="95">
        <f>COUNTIF($A328:$M328,"*fitz*")</f>
        <v>1</v>
      </c>
      <c r="AH328" s="95">
        <f>COUNTIF($A328:$M328,"*summa*")</f>
        <v>1</v>
      </c>
      <c r="AI328" s="95">
        <f>COUNTIF($A328:$M328,"*grosset*")</f>
        <v>1</v>
      </c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</row>
    <row r="329" spans="1:48" x14ac:dyDescent="0.25">
      <c r="A329" s="93">
        <f t="shared" si="13"/>
        <v>43875</v>
      </c>
      <c r="B329" s="72" t="s">
        <v>9</v>
      </c>
      <c r="C329" s="75" t="s">
        <v>224</v>
      </c>
      <c r="D329" s="104" t="s">
        <v>16</v>
      </c>
      <c r="E329" s="75" t="s">
        <v>34</v>
      </c>
      <c r="F329" s="75" t="s">
        <v>40</v>
      </c>
      <c r="G329" s="93" t="s">
        <v>111</v>
      </c>
      <c r="H329" s="93"/>
      <c r="I329" s="93"/>
      <c r="J329" s="231" t="s">
        <v>1</v>
      </c>
      <c r="K329" s="96" t="s">
        <v>136</v>
      </c>
      <c r="L329" s="127" t="s">
        <v>367</v>
      </c>
      <c r="M329" s="93" t="s">
        <v>352</v>
      </c>
      <c r="N329" s="93" t="s">
        <v>135</v>
      </c>
      <c r="O329" s="93"/>
      <c r="P329" s="93"/>
      <c r="Q329" s="93"/>
      <c r="R329" s="93" t="s">
        <v>59</v>
      </c>
      <c r="S329" s="56"/>
      <c r="T329" s="151"/>
      <c r="U329" s="93"/>
      <c r="V329" s="34"/>
      <c r="W329" s="95">
        <f>COUNTIF($A329:$M329,"*raulic*")</f>
        <v>1</v>
      </c>
      <c r="X329" s="26"/>
      <c r="Y329" s="26"/>
      <c r="Z329" s="26"/>
      <c r="AA329" s="95">
        <f>COUNTIF($A329:$M329,"*béland*")</f>
        <v>1</v>
      </c>
      <c r="AB329" s="95">
        <f>COUNTIF($A329:$M329,"*jalenques*")</f>
        <v>1</v>
      </c>
      <c r="AC329" s="95">
        <f>COUNTIF($A329:$M329,"*boudreau*")</f>
        <v>1</v>
      </c>
      <c r="AD329" s="95">
        <f>COUNTIF($A329:$M329,"*Branquart*")</f>
        <v>1</v>
      </c>
      <c r="AE329" s="95">
        <f>COUNTIF($A329:$M329,"*louvard*")</f>
        <v>1</v>
      </c>
      <c r="AF329" s="27"/>
      <c r="AG329" s="95">
        <f>COUNTIF($A329:$M329,"*fitz*")</f>
        <v>1</v>
      </c>
      <c r="AH329" s="95">
        <f>COUNTIF($A329:$M329,"*summa*")</f>
        <v>1</v>
      </c>
      <c r="AI329" s="95">
        <f>COUNTIF($A329:$M329,"*grosset*")</f>
        <v>1</v>
      </c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</row>
    <row r="330" spans="1:48" x14ac:dyDescent="0.25">
      <c r="A330" s="92">
        <f t="shared" si="13"/>
        <v>43876</v>
      </c>
      <c r="B330" s="92"/>
      <c r="C330" s="92"/>
      <c r="D330" s="92"/>
      <c r="E330" s="92"/>
      <c r="F330" s="92"/>
      <c r="G330" s="92"/>
      <c r="H330" s="92"/>
      <c r="I330" s="92"/>
      <c r="J330" s="71"/>
      <c r="K330" s="92"/>
      <c r="L330" s="164"/>
      <c r="M330" s="92"/>
      <c r="N330" s="92"/>
      <c r="O330" s="92"/>
      <c r="P330" s="92" t="s">
        <v>135</v>
      </c>
      <c r="Q330" s="92"/>
      <c r="R330" s="92" t="s">
        <v>59</v>
      </c>
      <c r="S330" s="92" t="s">
        <v>33</v>
      </c>
      <c r="T330" s="71"/>
      <c r="U330" s="92"/>
      <c r="V330" s="34"/>
      <c r="W330" s="26"/>
      <c r="X330" s="26"/>
      <c r="Y330" s="26"/>
      <c r="Z330" s="26"/>
      <c r="AA330" s="26"/>
      <c r="AB330" s="27"/>
      <c r="AC330" s="27"/>
      <c r="AD330" s="27"/>
      <c r="AE330" s="27"/>
      <c r="AF330" s="27"/>
      <c r="AG330" s="27"/>
      <c r="AH330" s="27"/>
      <c r="AI330" s="27"/>
      <c r="AJ330" s="70"/>
      <c r="AK330" s="70"/>
      <c r="AL330" s="70"/>
      <c r="AM330" s="70"/>
      <c r="AN330" s="17"/>
      <c r="AO330" s="17"/>
      <c r="AP330" s="17"/>
      <c r="AQ330" s="70"/>
      <c r="AR330" s="70"/>
      <c r="AS330" s="70"/>
      <c r="AT330" s="70"/>
      <c r="AU330" s="70"/>
      <c r="AV330" s="70"/>
    </row>
    <row r="331" spans="1:48" x14ac:dyDescent="0.25">
      <c r="A331" s="92">
        <f t="shared" si="13"/>
        <v>43877</v>
      </c>
      <c r="B331" s="92"/>
      <c r="C331" s="92"/>
      <c r="D331" s="92"/>
      <c r="E331" s="92"/>
      <c r="F331" s="92"/>
      <c r="G331" s="92"/>
      <c r="H331" s="92"/>
      <c r="I331" s="92"/>
      <c r="J331" s="71"/>
      <c r="K331" s="92"/>
      <c r="L331" s="164"/>
      <c r="M331" s="92"/>
      <c r="N331" s="92"/>
      <c r="O331" s="92"/>
      <c r="P331" s="92" t="s">
        <v>135</v>
      </c>
      <c r="Q331" s="92"/>
      <c r="R331" s="92" t="s">
        <v>59</v>
      </c>
      <c r="S331" s="92" t="s">
        <v>33</v>
      </c>
      <c r="T331" s="71"/>
      <c r="U331" s="92"/>
      <c r="V331" s="34"/>
      <c r="W331" s="26"/>
      <c r="X331" s="26"/>
      <c r="Y331" s="26"/>
      <c r="Z331" s="26"/>
      <c r="AA331" s="26"/>
      <c r="AB331" s="27"/>
      <c r="AC331" s="27"/>
      <c r="AD331" s="27"/>
      <c r="AE331" s="27"/>
      <c r="AF331" s="27"/>
      <c r="AG331" s="27"/>
      <c r="AH331" s="27"/>
      <c r="AI331" s="27"/>
      <c r="AJ331" s="70"/>
      <c r="AK331" s="70"/>
      <c r="AL331" s="70"/>
      <c r="AM331" s="70"/>
      <c r="AN331" s="17"/>
      <c r="AO331" s="17"/>
      <c r="AP331" s="17"/>
      <c r="AQ331" s="70"/>
      <c r="AR331" s="70"/>
      <c r="AS331" s="70"/>
      <c r="AT331" s="70"/>
      <c r="AU331" s="70"/>
      <c r="AV331" s="70"/>
    </row>
    <row r="332" spans="1:48" x14ac:dyDescent="0.25">
      <c r="A332" s="93">
        <f t="shared" si="13"/>
        <v>43878</v>
      </c>
      <c r="B332" s="93" t="s">
        <v>33</v>
      </c>
      <c r="C332" s="75" t="s">
        <v>135</v>
      </c>
      <c r="D332" s="93" t="s">
        <v>315</v>
      </c>
      <c r="E332" s="75" t="s">
        <v>108</v>
      </c>
      <c r="F332" s="75" t="s">
        <v>40</v>
      </c>
      <c r="G332" s="93"/>
      <c r="H332" s="93"/>
      <c r="I332" s="93"/>
      <c r="J332" s="73" t="s">
        <v>228</v>
      </c>
      <c r="K332" s="93" t="s">
        <v>200</v>
      </c>
      <c r="L332" s="127" t="s">
        <v>367</v>
      </c>
      <c r="M332" s="93" t="s">
        <v>352</v>
      </c>
      <c r="N332" s="93" t="s">
        <v>78</v>
      </c>
      <c r="O332" s="93"/>
      <c r="P332" s="93"/>
      <c r="Q332" s="93"/>
      <c r="R332" s="93" t="s">
        <v>33</v>
      </c>
      <c r="S332" s="93"/>
      <c r="T332" s="73"/>
      <c r="U332" s="93"/>
      <c r="V332" s="34"/>
      <c r="W332" s="95">
        <f>COUNTIF($A332:$M332,"*raulic*")</f>
        <v>1</v>
      </c>
      <c r="X332" s="26"/>
      <c r="Y332" s="26"/>
      <c r="Z332" s="26"/>
      <c r="AA332" s="95">
        <f>COUNTIF($A332:$M332,"*béland*")</f>
        <v>1</v>
      </c>
      <c r="AB332" s="95">
        <f>COUNTIF($A332:$M332,"*jalenques*")</f>
        <v>1</v>
      </c>
      <c r="AC332" s="95">
        <f>COUNTIF($A332:$M332,"*boudreau*")</f>
        <v>1</v>
      </c>
      <c r="AD332" s="95">
        <f>COUNTIF($A332:$M332,"*Branquart*")</f>
        <v>1</v>
      </c>
      <c r="AE332" s="95">
        <f>COUNTIF($A332:$M332,"*louvard*")</f>
        <v>1</v>
      </c>
      <c r="AF332" s="95">
        <f>COUNTIF($A332:$M332,"*langlois*")</f>
        <v>1</v>
      </c>
      <c r="AG332" s="95">
        <f>COUNTIF($A332:$M332,"*fitz*")</f>
        <v>1</v>
      </c>
      <c r="AH332" s="95">
        <f>COUNTIF($A332:$M332,"*summa*")</f>
        <v>1</v>
      </c>
      <c r="AI332" s="150">
        <f>COUNTIF($A332:$M332,"*grosset*")</f>
        <v>1</v>
      </c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</row>
    <row r="333" spans="1:48" x14ac:dyDescent="0.25">
      <c r="A333" s="93">
        <f t="shared" si="13"/>
        <v>43879</v>
      </c>
      <c r="B333" s="93" t="s">
        <v>33</v>
      </c>
      <c r="C333" s="75" t="s">
        <v>8</v>
      </c>
      <c r="D333" s="93" t="s">
        <v>10</v>
      </c>
      <c r="E333" s="75" t="s">
        <v>108</v>
      </c>
      <c r="F333" s="75" t="s">
        <v>178</v>
      </c>
      <c r="G333" s="93" t="s">
        <v>30</v>
      </c>
      <c r="H333" s="93"/>
      <c r="I333" s="93"/>
      <c r="J333" s="73" t="s">
        <v>228</v>
      </c>
      <c r="K333" s="93" t="s">
        <v>9</v>
      </c>
      <c r="L333" s="127" t="s">
        <v>367</v>
      </c>
      <c r="M333" s="93" t="s">
        <v>352</v>
      </c>
      <c r="N333" s="93" t="s">
        <v>78</v>
      </c>
      <c r="O333" s="93"/>
      <c r="P333" s="93"/>
      <c r="Q333" s="93"/>
      <c r="R333" s="93" t="s">
        <v>33</v>
      </c>
      <c r="S333" s="93"/>
      <c r="T333" s="73"/>
      <c r="U333" s="93"/>
      <c r="V333" s="34"/>
      <c r="W333" s="95">
        <f>COUNTIF($A333:$M333,"*raulic*")</f>
        <v>1</v>
      </c>
      <c r="X333" s="26"/>
      <c r="Y333" s="26"/>
      <c r="Z333" s="26"/>
      <c r="AA333" s="150">
        <f>COUNTIF($A333:$M333,"*béland*")</f>
        <v>1</v>
      </c>
      <c r="AB333" s="95">
        <f>COUNTIF($A333:$M333,"*jalenques*")</f>
        <v>1</v>
      </c>
      <c r="AC333" s="95">
        <f>COUNTIF($A333:$M333,"*jalenques*")</f>
        <v>1</v>
      </c>
      <c r="AD333" s="95">
        <f>COUNTIF($A333:$M333,"*Branquart*")</f>
        <v>1</v>
      </c>
      <c r="AE333" s="95">
        <f>COUNTIF($A333:$M333,"*louvard*")</f>
        <v>1</v>
      </c>
      <c r="AF333" s="95">
        <f>COUNTIF($A333:$M333,"*langlois*")</f>
        <v>1</v>
      </c>
      <c r="AG333" s="95">
        <f>COUNTIF($A333:$M333,"*fitz*")</f>
        <v>1</v>
      </c>
      <c r="AH333" s="95">
        <f>COUNTIF($A333:$M333,"*summa*")</f>
        <v>1</v>
      </c>
      <c r="AI333" s="150">
        <f>COUNTIF($A333:$M333,"*grosset*")</f>
        <v>0</v>
      </c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</row>
    <row r="334" spans="1:48" x14ac:dyDescent="0.25">
      <c r="A334" s="93">
        <f t="shared" si="13"/>
        <v>43880</v>
      </c>
      <c r="B334" s="93" t="s">
        <v>33</v>
      </c>
      <c r="C334" s="75" t="s">
        <v>135</v>
      </c>
      <c r="D334" s="93" t="s">
        <v>315</v>
      </c>
      <c r="E334" s="75" t="s">
        <v>108</v>
      </c>
      <c r="F334" s="75" t="s">
        <v>40</v>
      </c>
      <c r="G334" s="93"/>
      <c r="H334" s="93"/>
      <c r="I334" s="93"/>
      <c r="J334" s="73" t="s">
        <v>228</v>
      </c>
      <c r="K334" s="93" t="s">
        <v>200</v>
      </c>
      <c r="L334" s="127" t="s">
        <v>367</v>
      </c>
      <c r="M334" s="93" t="s">
        <v>352</v>
      </c>
      <c r="N334" s="93" t="s">
        <v>135</v>
      </c>
      <c r="O334" s="93"/>
      <c r="P334" s="93"/>
      <c r="Q334" s="93"/>
      <c r="R334" s="93" t="s">
        <v>33</v>
      </c>
      <c r="S334" s="93"/>
      <c r="T334" s="73"/>
      <c r="U334" s="93"/>
      <c r="V334" s="34"/>
      <c r="W334" s="95">
        <f>COUNTIF($A334:$M334,"*raulic*")</f>
        <v>1</v>
      </c>
      <c r="X334" s="26"/>
      <c r="Y334" s="26"/>
      <c r="Z334" s="26"/>
      <c r="AA334" s="95">
        <f>COUNTIF($A334:$M334,"*béland*")</f>
        <v>1</v>
      </c>
      <c r="AB334" s="95">
        <f>COUNTIF($A334:$M334,"*jalenques*")</f>
        <v>1</v>
      </c>
      <c r="AC334" s="95">
        <f>COUNTIF($A334:$M334,"*jalenques*")</f>
        <v>1</v>
      </c>
      <c r="AD334" s="95">
        <f>COUNTIF($A334:$M334,"*Branquart*")</f>
        <v>1</v>
      </c>
      <c r="AE334" s="95">
        <f>COUNTIF($A334:$M334,"*louvard*")</f>
        <v>1</v>
      </c>
      <c r="AF334" s="95">
        <f>COUNTIF($A334:$M334,"*langlois*")</f>
        <v>1</v>
      </c>
      <c r="AG334" s="95">
        <f>COUNTIF($A334:$M334,"*fitz*")</f>
        <v>1</v>
      </c>
      <c r="AH334" s="95">
        <f>COUNTIF($A334:$M334,"*summa*")</f>
        <v>1</v>
      </c>
      <c r="AI334" s="150">
        <f>COUNTIF($A334:$M334,"*grosset*")</f>
        <v>1</v>
      </c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</row>
    <row r="335" spans="1:48" x14ac:dyDescent="0.25">
      <c r="A335" s="93">
        <f t="shared" si="13"/>
        <v>43881</v>
      </c>
      <c r="B335" s="93" t="s">
        <v>33</v>
      </c>
      <c r="C335" s="75" t="s">
        <v>135</v>
      </c>
      <c r="D335" s="93" t="s">
        <v>315</v>
      </c>
      <c r="E335" s="75" t="s">
        <v>108</v>
      </c>
      <c r="F335" s="75" t="s">
        <v>8</v>
      </c>
      <c r="G335" s="93"/>
      <c r="H335" s="93"/>
      <c r="I335" s="93"/>
      <c r="J335" s="73" t="s">
        <v>228</v>
      </c>
      <c r="K335" s="93" t="s">
        <v>201</v>
      </c>
      <c r="L335" s="127" t="s">
        <v>367</v>
      </c>
      <c r="M335" s="93" t="s">
        <v>352</v>
      </c>
      <c r="N335" s="93" t="s">
        <v>135</v>
      </c>
      <c r="O335" s="93"/>
      <c r="P335" s="93"/>
      <c r="Q335" s="93"/>
      <c r="R335" s="93" t="s">
        <v>59</v>
      </c>
      <c r="S335" s="93"/>
      <c r="T335" s="73"/>
      <c r="U335" s="93"/>
      <c r="V335" s="34"/>
      <c r="W335" s="95">
        <f>COUNTIF($A335:$M335,"*raulic*")</f>
        <v>1</v>
      </c>
      <c r="X335" s="26"/>
      <c r="Y335" s="26"/>
      <c r="Z335" s="26"/>
      <c r="AA335" s="95">
        <f>COUNTIF($A335:$M335,"*béland*")</f>
        <v>1</v>
      </c>
      <c r="AB335" s="95">
        <f>COUNTIF($A335:$M335,"*jalenques*")</f>
        <v>1</v>
      </c>
      <c r="AC335" s="95">
        <f>COUNTIF($A335:$M335,"*jalenques*")</f>
        <v>1</v>
      </c>
      <c r="AD335" s="95">
        <f>COUNTIF($A335:$M335,"*Branquart*")</f>
        <v>1</v>
      </c>
      <c r="AE335" s="95">
        <f>COUNTIF($A335:$M335,"*louvard*")</f>
        <v>1</v>
      </c>
      <c r="AF335" s="95">
        <f>COUNTIF($A335:$M335,"*langlois*")</f>
        <v>1</v>
      </c>
      <c r="AG335" s="95">
        <f>COUNTIF($A335:$M335,"*fitz*")</f>
        <v>1</v>
      </c>
      <c r="AH335" s="95">
        <f>COUNTIF($A335:$M335,"*summa*")</f>
        <v>1</v>
      </c>
      <c r="AI335" s="150">
        <f>COUNTIF($A335:$M335,"*grosset*")</f>
        <v>1</v>
      </c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</row>
    <row r="336" spans="1:48" x14ac:dyDescent="0.25">
      <c r="A336" s="93">
        <f t="shared" si="13"/>
        <v>43882</v>
      </c>
      <c r="B336" s="93" t="s">
        <v>8</v>
      </c>
      <c r="C336" s="75" t="s">
        <v>135</v>
      </c>
      <c r="D336" s="104" t="s">
        <v>16</v>
      </c>
      <c r="E336" s="75" t="s">
        <v>108</v>
      </c>
      <c r="F336" s="75" t="s">
        <v>40</v>
      </c>
      <c r="G336" s="93" t="s">
        <v>33</v>
      </c>
      <c r="H336" s="93"/>
      <c r="I336" s="93"/>
      <c r="J336" s="73" t="s">
        <v>228</v>
      </c>
      <c r="K336" s="93" t="s">
        <v>9</v>
      </c>
      <c r="L336" s="127" t="s">
        <v>367</v>
      </c>
      <c r="M336" s="93" t="s">
        <v>352</v>
      </c>
      <c r="N336" s="93" t="s">
        <v>78</v>
      </c>
      <c r="O336" s="93"/>
      <c r="P336" s="93"/>
      <c r="Q336" s="93"/>
      <c r="R336" s="93" t="s">
        <v>59</v>
      </c>
      <c r="S336" s="56"/>
      <c r="T336" s="151"/>
      <c r="U336" s="93"/>
      <c r="V336" s="34"/>
      <c r="W336" s="95">
        <f>COUNTIF($A336:$M336,"*raulic*")</f>
        <v>1</v>
      </c>
      <c r="X336" s="26"/>
      <c r="Y336" s="26"/>
      <c r="Z336" s="26"/>
      <c r="AA336" s="95">
        <f>COUNTIF($A336:$M336,"*béland*")</f>
        <v>1</v>
      </c>
      <c r="AB336" s="95">
        <f>COUNTIF($A336:$M336,"*jalenques*")</f>
        <v>1</v>
      </c>
      <c r="AC336" s="95">
        <f>COUNTIF($A336:$M336,"*boudreau*")</f>
        <v>1</v>
      </c>
      <c r="AD336" s="95">
        <f>COUNTIF($A336:$M336,"*Branquart*")</f>
        <v>1</v>
      </c>
      <c r="AE336" s="95">
        <f>COUNTIF($A336:$M336,"*louvard*")</f>
        <v>1</v>
      </c>
      <c r="AF336" s="27"/>
      <c r="AG336" s="95">
        <f>COUNTIF($A336:$M336,"*fitz*")</f>
        <v>1</v>
      </c>
      <c r="AH336" s="95">
        <f>COUNTIF($A336:$M336,"*summa*")</f>
        <v>1</v>
      </c>
      <c r="AI336" s="95">
        <f>COUNTIF($A336:$M336,"*grosset*")</f>
        <v>0</v>
      </c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</row>
    <row r="337" spans="1:48" x14ac:dyDescent="0.25">
      <c r="A337" s="92">
        <f t="shared" si="13"/>
        <v>43883</v>
      </c>
      <c r="B337" s="92"/>
      <c r="C337" s="92"/>
      <c r="D337" s="92"/>
      <c r="E337" s="92"/>
      <c r="F337" s="92"/>
      <c r="G337" s="92"/>
      <c r="H337" s="92"/>
      <c r="I337" s="92"/>
      <c r="J337" s="71"/>
      <c r="K337" s="92"/>
      <c r="L337" s="164"/>
      <c r="M337" s="92"/>
      <c r="N337" s="92"/>
      <c r="O337" s="92"/>
      <c r="P337" s="92" t="s">
        <v>78</v>
      </c>
      <c r="Q337" s="92" t="s">
        <v>34</v>
      </c>
      <c r="R337" s="92" t="s">
        <v>59</v>
      </c>
      <c r="S337" s="92" t="s">
        <v>20</v>
      </c>
      <c r="T337" s="71"/>
      <c r="U337" s="92"/>
      <c r="V337" s="34"/>
      <c r="W337" s="26"/>
      <c r="X337" s="26"/>
      <c r="Y337" s="26"/>
      <c r="Z337" s="26"/>
      <c r="AA337" s="26"/>
      <c r="AB337" s="27"/>
      <c r="AC337" s="27"/>
      <c r="AD337" s="27"/>
      <c r="AE337" s="27"/>
      <c r="AF337" s="27"/>
      <c r="AG337" s="27"/>
      <c r="AH337" s="27"/>
      <c r="AI337" s="27"/>
      <c r="AJ337" s="70"/>
      <c r="AK337" s="70"/>
      <c r="AL337" s="70"/>
      <c r="AM337" s="70"/>
      <c r="AN337" s="17"/>
      <c r="AO337" s="17"/>
      <c r="AP337" s="17"/>
      <c r="AQ337" s="70"/>
      <c r="AR337" s="70"/>
      <c r="AS337" s="70"/>
      <c r="AT337" s="70"/>
      <c r="AU337" s="70"/>
      <c r="AV337" s="70"/>
    </row>
    <row r="338" spans="1:48" x14ac:dyDescent="0.25">
      <c r="A338" s="92">
        <f t="shared" si="13"/>
        <v>43884</v>
      </c>
      <c r="B338" s="92"/>
      <c r="C338" s="92"/>
      <c r="D338" s="92"/>
      <c r="E338" s="92"/>
      <c r="F338" s="92"/>
      <c r="G338" s="92"/>
      <c r="H338" s="92"/>
      <c r="I338" s="92"/>
      <c r="J338" s="71"/>
      <c r="K338" s="92"/>
      <c r="L338" s="164"/>
      <c r="M338" s="92"/>
      <c r="N338" s="92"/>
      <c r="O338" s="92"/>
      <c r="P338" s="92" t="s">
        <v>78</v>
      </c>
      <c r="Q338" s="92" t="s">
        <v>34</v>
      </c>
      <c r="R338" s="92" t="s">
        <v>59</v>
      </c>
      <c r="S338" s="92" t="s">
        <v>20</v>
      </c>
      <c r="T338" s="71"/>
      <c r="U338" s="92"/>
      <c r="V338" s="34"/>
      <c r="W338" s="26"/>
      <c r="X338" s="26"/>
      <c r="Y338" s="26"/>
      <c r="Z338" s="26"/>
      <c r="AA338" s="26"/>
      <c r="AB338" s="27"/>
      <c r="AC338" s="27"/>
      <c r="AD338" s="27"/>
      <c r="AE338" s="27"/>
      <c r="AF338" s="27"/>
      <c r="AG338" s="27"/>
      <c r="AH338" s="27"/>
      <c r="AI338" s="27"/>
      <c r="AJ338" s="70"/>
      <c r="AK338" s="70"/>
      <c r="AL338" s="70"/>
      <c r="AM338" s="70"/>
      <c r="AN338" s="17"/>
      <c r="AO338" s="17"/>
      <c r="AP338" s="17"/>
      <c r="AQ338" s="70"/>
      <c r="AR338" s="70"/>
      <c r="AS338" s="70"/>
      <c r="AT338" s="70"/>
      <c r="AU338" s="70"/>
      <c r="AV338" s="70"/>
    </row>
    <row r="339" spans="1:48" x14ac:dyDescent="0.25">
      <c r="A339" s="93">
        <f t="shared" si="13"/>
        <v>43885</v>
      </c>
      <c r="B339" s="72" t="s">
        <v>9</v>
      </c>
      <c r="C339" s="75" t="s">
        <v>78</v>
      </c>
      <c r="D339" s="93" t="s">
        <v>88</v>
      </c>
      <c r="E339" s="75" t="s">
        <v>226</v>
      </c>
      <c r="F339" s="75" t="s">
        <v>123</v>
      </c>
      <c r="G339" s="93"/>
      <c r="H339" s="93"/>
      <c r="I339" s="93" t="s">
        <v>1</v>
      </c>
      <c r="J339" s="73"/>
      <c r="K339" s="93" t="s">
        <v>20</v>
      </c>
      <c r="L339" s="127" t="s">
        <v>366</v>
      </c>
      <c r="M339" s="93" t="s">
        <v>377</v>
      </c>
      <c r="N339" s="93" t="s">
        <v>135</v>
      </c>
      <c r="O339" s="93"/>
      <c r="P339" s="93"/>
      <c r="Q339" s="93"/>
      <c r="R339" s="93" t="s">
        <v>30</v>
      </c>
      <c r="S339" s="93"/>
      <c r="T339" s="73"/>
      <c r="U339" s="93"/>
      <c r="V339" s="34"/>
      <c r="W339" s="95">
        <f>COUNTIF($A339:$M339,"*raulic*")</f>
        <v>1</v>
      </c>
      <c r="X339" s="26"/>
      <c r="Y339" s="26"/>
      <c r="Z339" s="26"/>
      <c r="AA339" s="95">
        <f>COUNTIF($A339:$M339,"*béland*")</f>
        <v>1</v>
      </c>
      <c r="AB339" s="95">
        <f>COUNTIF($A339:$M339,"*jalenques*")</f>
        <v>1</v>
      </c>
      <c r="AC339" s="95">
        <f>COUNTIF($A339:$M339,"*boudreau*")</f>
        <v>1</v>
      </c>
      <c r="AD339" s="95">
        <f>COUNTIF($A339:$M339,"*Branquart*")</f>
        <v>1</v>
      </c>
      <c r="AE339" s="95">
        <f>COUNTIF($A339:$M339,"*louvard*")</f>
        <v>1</v>
      </c>
      <c r="AF339" s="95">
        <f>COUNTIF($A339:$M339,"*langlois*")</f>
        <v>1</v>
      </c>
      <c r="AG339" s="95">
        <f>COUNTIF($A339:$M339,"*fitz*")</f>
        <v>1</v>
      </c>
      <c r="AH339" s="95">
        <f>COUNTIF($A339:$M339,"*summa*")</f>
        <v>1</v>
      </c>
      <c r="AI339" s="95">
        <f>COUNTIF($A339:$M339,"*grosset*")</f>
        <v>1</v>
      </c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</row>
    <row r="340" spans="1:48" x14ac:dyDescent="0.25">
      <c r="A340" s="93">
        <f t="shared" si="13"/>
        <v>43886</v>
      </c>
      <c r="B340" s="72" t="s">
        <v>9</v>
      </c>
      <c r="C340" s="75" t="s">
        <v>78</v>
      </c>
      <c r="D340" s="93" t="s">
        <v>10</v>
      </c>
      <c r="E340" s="75" t="s">
        <v>226</v>
      </c>
      <c r="F340" s="221" t="s">
        <v>40</v>
      </c>
      <c r="G340" s="93" t="s">
        <v>73</v>
      </c>
      <c r="H340" s="93"/>
      <c r="I340" s="93" t="s">
        <v>1</v>
      </c>
      <c r="J340" s="73"/>
      <c r="K340" s="93" t="s">
        <v>20</v>
      </c>
      <c r="L340" s="127" t="s">
        <v>366</v>
      </c>
      <c r="M340" s="93" t="s">
        <v>377</v>
      </c>
      <c r="N340" s="93" t="s">
        <v>135</v>
      </c>
      <c r="O340" s="93"/>
      <c r="P340" s="93"/>
      <c r="Q340" s="93"/>
      <c r="R340" s="93" t="s">
        <v>30</v>
      </c>
      <c r="S340" s="93"/>
      <c r="T340" s="73"/>
      <c r="U340" s="93"/>
      <c r="V340" s="34"/>
      <c r="W340" s="95">
        <f>COUNTIF($A340:$M340,"*raulic*")</f>
        <v>1</v>
      </c>
      <c r="X340" s="26"/>
      <c r="Y340" s="26"/>
      <c r="Z340" s="26"/>
      <c r="AA340" s="95">
        <f>COUNTIF($A340:$M340,"*béland*")</f>
        <v>1</v>
      </c>
      <c r="AB340" s="95">
        <f>COUNTIF($A340:$M340,"*jalenques*")</f>
        <v>1</v>
      </c>
      <c r="AC340" s="95">
        <f>COUNTIF($A340:$M340,"*jalenques*")</f>
        <v>1</v>
      </c>
      <c r="AD340" s="95">
        <f>COUNTIF($A340:$M340,"*Branquart*")</f>
        <v>1</v>
      </c>
      <c r="AE340" s="95">
        <f>COUNTIF($A340:$M340,"*louvard*")</f>
        <v>1</v>
      </c>
      <c r="AF340" s="95">
        <f>COUNTIF($A340:$M340,"*langlois*")</f>
        <v>1</v>
      </c>
      <c r="AG340" s="95">
        <f>COUNTIF($A340:$M340,"*fitz*")</f>
        <v>1</v>
      </c>
      <c r="AH340" s="95">
        <f>COUNTIF($A340:$M340,"*summa*")</f>
        <v>1</v>
      </c>
      <c r="AI340" s="95">
        <f>COUNTIF($A340:$M340,"*grosset*")</f>
        <v>1</v>
      </c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</row>
    <row r="341" spans="1:48" x14ac:dyDescent="0.25">
      <c r="A341" s="93">
        <f t="shared" si="13"/>
        <v>43887</v>
      </c>
      <c r="B341" s="72" t="s">
        <v>8</v>
      </c>
      <c r="C341" s="75" t="s">
        <v>78</v>
      </c>
      <c r="D341" s="93" t="s">
        <v>88</v>
      </c>
      <c r="E341" s="75" t="s">
        <v>226</v>
      </c>
      <c r="F341" s="75" t="s">
        <v>123</v>
      </c>
      <c r="G341" s="93"/>
      <c r="H341" s="93"/>
      <c r="I341" s="93" t="s">
        <v>1</v>
      </c>
      <c r="J341" s="73"/>
      <c r="K341" s="93" t="s">
        <v>91</v>
      </c>
      <c r="L341" s="127" t="s">
        <v>366</v>
      </c>
      <c r="M341" s="93" t="s">
        <v>377</v>
      </c>
      <c r="N341" s="93" t="s">
        <v>224</v>
      </c>
      <c r="O341" s="93"/>
      <c r="P341" s="93"/>
      <c r="Q341" s="93"/>
      <c r="R341" s="93" t="s">
        <v>30</v>
      </c>
      <c r="S341" s="93"/>
      <c r="T341" s="73"/>
      <c r="U341" s="93"/>
      <c r="V341" s="34"/>
      <c r="W341" s="95">
        <f>COUNTIF($A341:$M341,"*raulic*")</f>
        <v>1</v>
      </c>
      <c r="X341" s="26"/>
      <c r="Y341" s="26"/>
      <c r="Z341" s="26"/>
      <c r="AA341" s="95">
        <f>COUNTIF($A341:$M341,"*béland*")</f>
        <v>1</v>
      </c>
      <c r="AB341" s="95">
        <f>COUNTIF($A341:$M341,"*jalenques*")</f>
        <v>1</v>
      </c>
      <c r="AC341" s="95">
        <f>COUNTIF($A341:$M341,"*jalenques*")</f>
        <v>1</v>
      </c>
      <c r="AD341" s="95">
        <f>COUNTIF($A341:$M341,"*Branquart*")</f>
        <v>1</v>
      </c>
      <c r="AE341" s="95">
        <f>COUNTIF($A341:$M341,"*louvard*")</f>
        <v>1</v>
      </c>
      <c r="AF341" s="95">
        <f>COUNTIF($A341:$M341,"*langlois*")</f>
        <v>1</v>
      </c>
      <c r="AG341" s="150">
        <f>COUNTIF($A341:$M341,"*fitz*")</f>
        <v>1</v>
      </c>
      <c r="AH341" s="95">
        <f>COUNTIF($A341:$M341,"*summa*")</f>
        <v>1</v>
      </c>
      <c r="AI341" s="95">
        <f>COUNTIF($A341:$M341,"*grosset*")</f>
        <v>1</v>
      </c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</row>
    <row r="342" spans="1:48" x14ac:dyDescent="0.25">
      <c r="A342" s="93">
        <f t="shared" si="13"/>
        <v>43888</v>
      </c>
      <c r="B342" s="72" t="s">
        <v>8</v>
      </c>
      <c r="C342" s="75" t="s">
        <v>78</v>
      </c>
      <c r="D342" s="93" t="s">
        <v>88</v>
      </c>
      <c r="E342" s="75" t="s">
        <v>226</v>
      </c>
      <c r="F342" s="75" t="s">
        <v>8</v>
      </c>
      <c r="G342" s="93"/>
      <c r="H342" s="93"/>
      <c r="I342" s="93" t="s">
        <v>1</v>
      </c>
      <c r="J342" s="73"/>
      <c r="K342" s="93" t="s">
        <v>203</v>
      </c>
      <c r="L342" s="127" t="s">
        <v>366</v>
      </c>
      <c r="M342" s="93" t="s">
        <v>377</v>
      </c>
      <c r="N342" s="93" t="s">
        <v>78</v>
      </c>
      <c r="O342" s="93"/>
      <c r="P342" s="93"/>
      <c r="Q342" s="93"/>
      <c r="R342" s="93" t="s">
        <v>30</v>
      </c>
      <c r="S342" s="93"/>
      <c r="T342" s="73"/>
      <c r="U342" s="93"/>
      <c r="V342" s="34"/>
      <c r="W342" s="150">
        <f>COUNTIF($A342:$M342,"*raulic*")</f>
        <v>1</v>
      </c>
      <c r="X342" s="26"/>
      <c r="Y342" s="26"/>
      <c r="Z342" s="26"/>
      <c r="AA342" s="95">
        <f>COUNTIF($A342:$M342,"*béland*")</f>
        <v>1</v>
      </c>
      <c r="AB342" s="95">
        <f>COUNTIF($A342:$M342,"*jalenques*")</f>
        <v>1</v>
      </c>
      <c r="AC342" s="95">
        <f>COUNTIF($A342:$M342,"*jalenques*")</f>
        <v>1</v>
      </c>
      <c r="AD342" s="95">
        <f>COUNTIF($A342:$M342,"*Branquart*")</f>
        <v>1</v>
      </c>
      <c r="AE342" s="95">
        <f>COUNTIF($A342:$M342,"*louvard*")</f>
        <v>1</v>
      </c>
      <c r="AF342" s="95">
        <f>COUNTIF($A342:$M342,"*langlois*")</f>
        <v>1</v>
      </c>
      <c r="AG342" s="150">
        <f>COUNTIF($A342:$M342,"*fitz*")</f>
        <v>1</v>
      </c>
      <c r="AH342" s="95">
        <f>COUNTIF($A342:$M342,"*summa*")</f>
        <v>1</v>
      </c>
      <c r="AI342" s="150">
        <f>COUNTIF($A342:$M342,"*grosset*")</f>
        <v>1</v>
      </c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</row>
    <row r="343" spans="1:48" x14ac:dyDescent="0.25">
      <c r="A343" s="93">
        <f t="shared" si="13"/>
        <v>43889</v>
      </c>
      <c r="B343" s="72" t="s">
        <v>9</v>
      </c>
      <c r="C343" s="75" t="s">
        <v>78</v>
      </c>
      <c r="D343" s="104" t="s">
        <v>16</v>
      </c>
      <c r="E343" s="75" t="s">
        <v>226</v>
      </c>
      <c r="F343" s="75" t="s">
        <v>123</v>
      </c>
      <c r="G343" s="93" t="s">
        <v>57</v>
      </c>
      <c r="H343" s="93"/>
      <c r="I343" s="93"/>
      <c r="J343" s="73"/>
      <c r="K343" s="93" t="s">
        <v>33</v>
      </c>
      <c r="L343" s="127" t="s">
        <v>366</v>
      </c>
      <c r="M343" s="93" t="s">
        <v>377</v>
      </c>
      <c r="N343" s="93" t="s">
        <v>224</v>
      </c>
      <c r="O343" s="93"/>
      <c r="P343" s="93"/>
      <c r="Q343" s="93"/>
      <c r="R343" s="93" t="s">
        <v>30</v>
      </c>
      <c r="S343" s="56"/>
      <c r="T343" s="151"/>
      <c r="U343" s="93"/>
      <c r="V343" s="34"/>
      <c r="W343" s="95">
        <f>COUNTIF($A343:$M343,"*raulic*")</f>
        <v>1</v>
      </c>
      <c r="X343" s="26"/>
      <c r="Y343" s="26"/>
      <c r="Z343" s="26"/>
      <c r="AA343" s="95">
        <f>COUNTIF($A343:$M343,"*béland*")</f>
        <v>1</v>
      </c>
      <c r="AB343" s="95">
        <f>COUNTIF($A343:$M343,"*jalenques*")</f>
        <v>1</v>
      </c>
      <c r="AC343" s="95">
        <f>COUNTIF($A343:$M343,"*boudreau*")</f>
        <v>1</v>
      </c>
      <c r="AD343" s="95">
        <f>COUNTIF($A343:$M343,"*Branquart*")</f>
        <v>1</v>
      </c>
      <c r="AE343" s="95">
        <f>COUNTIF($A343:$M343,"*louvard*")</f>
        <v>1</v>
      </c>
      <c r="AF343" s="27"/>
      <c r="AG343" s="150">
        <f>COUNTIF($A343:$M343,"*fitz*")</f>
        <v>1</v>
      </c>
      <c r="AH343" s="95">
        <f>COUNTIF($A343:$M343,"*summa*")</f>
        <v>1</v>
      </c>
      <c r="AI343" s="95">
        <f>COUNTIF($A343:$M343,"*grosset*")</f>
        <v>1</v>
      </c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</row>
    <row r="344" spans="1:48" x14ac:dyDescent="0.25">
      <c r="A344" s="92">
        <f t="shared" si="13"/>
        <v>43890</v>
      </c>
      <c r="B344" s="92"/>
      <c r="C344" s="92"/>
      <c r="D344" s="92"/>
      <c r="E344" s="92"/>
      <c r="F344" s="92"/>
      <c r="G344" s="92"/>
      <c r="H344" s="92"/>
      <c r="I344" s="92"/>
      <c r="J344" s="71"/>
      <c r="K344" s="92"/>
      <c r="L344" s="164"/>
      <c r="M344" s="92"/>
      <c r="N344" s="92"/>
      <c r="O344" s="92"/>
      <c r="P344" s="92" t="s">
        <v>224</v>
      </c>
      <c r="Q344" s="92"/>
      <c r="R344" s="92" t="s">
        <v>30</v>
      </c>
      <c r="S344" s="92" t="s">
        <v>33</v>
      </c>
      <c r="T344" s="71"/>
      <c r="U344" s="92"/>
      <c r="V344" s="34"/>
      <c r="W344" s="26"/>
      <c r="X344" s="26"/>
      <c r="Y344" s="26"/>
      <c r="Z344" s="26"/>
      <c r="AA344" s="26"/>
      <c r="AB344" s="27"/>
      <c r="AC344" s="27"/>
      <c r="AD344" s="27"/>
      <c r="AE344" s="27"/>
      <c r="AF344" s="27"/>
      <c r="AG344" s="27"/>
      <c r="AH344" s="27"/>
      <c r="AI344" s="27"/>
      <c r="AJ344" s="70"/>
      <c r="AK344" s="70"/>
      <c r="AL344" s="70"/>
      <c r="AM344" s="70"/>
      <c r="AN344" s="17"/>
      <c r="AO344" s="17"/>
      <c r="AP344" s="17"/>
      <c r="AQ344" s="70"/>
      <c r="AR344" s="70"/>
      <c r="AS344" s="70"/>
      <c r="AT344" s="70"/>
      <c r="AU344" s="70"/>
      <c r="AV344" s="70"/>
    </row>
    <row r="345" spans="1:48" x14ac:dyDescent="0.25">
      <c r="A345" s="92">
        <f t="shared" si="13"/>
        <v>43891</v>
      </c>
      <c r="B345" s="92"/>
      <c r="C345" s="92"/>
      <c r="D345" s="92"/>
      <c r="E345" s="92"/>
      <c r="F345" s="92"/>
      <c r="G345" s="92"/>
      <c r="H345" s="92"/>
      <c r="I345" s="92"/>
      <c r="J345" s="71"/>
      <c r="K345" s="92"/>
      <c r="L345" s="164"/>
      <c r="M345" s="92"/>
      <c r="N345" s="92"/>
      <c r="O345" s="92"/>
      <c r="P345" s="92" t="s">
        <v>224</v>
      </c>
      <c r="Q345" s="92"/>
      <c r="R345" s="92" t="s">
        <v>30</v>
      </c>
      <c r="S345" s="92" t="s">
        <v>33</v>
      </c>
      <c r="T345" s="71"/>
      <c r="U345" s="92"/>
      <c r="V345" s="34"/>
      <c r="W345" s="26"/>
      <c r="X345" s="26"/>
      <c r="Y345" s="26"/>
      <c r="Z345" s="26"/>
      <c r="AA345" s="26"/>
      <c r="AB345" s="27"/>
      <c r="AC345" s="27"/>
      <c r="AD345" s="27"/>
      <c r="AE345" s="27"/>
      <c r="AF345" s="27"/>
      <c r="AG345" s="27"/>
      <c r="AH345" s="27"/>
      <c r="AI345" s="27"/>
      <c r="AJ345" s="70"/>
      <c r="AK345" s="70"/>
      <c r="AL345" s="70"/>
      <c r="AM345" s="70"/>
      <c r="AN345" s="17"/>
      <c r="AO345" s="17"/>
      <c r="AP345" s="17"/>
      <c r="AQ345" s="70"/>
      <c r="AR345" s="70"/>
      <c r="AS345" s="70"/>
      <c r="AT345" s="70"/>
      <c r="AU345" s="70"/>
      <c r="AV345" s="70"/>
    </row>
    <row r="346" spans="1:48" x14ac:dyDescent="0.25">
      <c r="A346" s="93">
        <f t="shared" si="13"/>
        <v>43892</v>
      </c>
      <c r="B346" s="72" t="s">
        <v>8</v>
      </c>
      <c r="C346" s="75" t="s">
        <v>233</v>
      </c>
      <c r="D346" s="93" t="s">
        <v>36</v>
      </c>
      <c r="E346" s="75" t="s">
        <v>142</v>
      </c>
      <c r="F346" s="75" t="s">
        <v>1</v>
      </c>
      <c r="G346" s="93"/>
      <c r="H346" s="93"/>
      <c r="I346" s="93"/>
      <c r="J346" s="73" t="s">
        <v>84</v>
      </c>
      <c r="K346" s="93"/>
      <c r="L346" s="127" t="s">
        <v>366</v>
      </c>
      <c r="M346" s="93" t="s">
        <v>377</v>
      </c>
      <c r="N346" s="93" t="s">
        <v>78</v>
      </c>
      <c r="O346" s="93"/>
      <c r="P346" s="93"/>
      <c r="Q346" s="93"/>
      <c r="R346" s="93" t="s">
        <v>20</v>
      </c>
      <c r="S346" s="93"/>
      <c r="T346" s="73"/>
      <c r="U346" s="93" t="s">
        <v>380</v>
      </c>
      <c r="V346" s="34"/>
      <c r="W346" s="95">
        <f>COUNTIF($A346:$M346,"*raulic*")</f>
        <v>1</v>
      </c>
      <c r="X346" s="26"/>
      <c r="Y346" s="26"/>
      <c r="Z346" s="26"/>
      <c r="AA346" s="95">
        <f>COUNTIF($A346:$M346,"*béland*")</f>
        <v>1</v>
      </c>
      <c r="AB346" s="95">
        <f>COUNTIF($A346:$M346,"*jalenques*")</f>
        <v>0</v>
      </c>
      <c r="AC346" s="95">
        <f>COUNTIF($A346:$M346,"*boudreau*")</f>
        <v>1</v>
      </c>
      <c r="AD346" s="95">
        <f>COUNTIF($A346:$M346,"*Branquart*")</f>
        <v>1</v>
      </c>
      <c r="AE346" s="95">
        <f>COUNTIF($A346:$M346,"*louvard*")</f>
        <v>1</v>
      </c>
      <c r="AF346" s="95">
        <f>COUNTIF($A346:$M346,"*langlois*")</f>
        <v>1</v>
      </c>
      <c r="AG346" s="95">
        <f>COUNTIF($A346:$M346,"*fitz*")</f>
        <v>1</v>
      </c>
      <c r="AH346" s="95">
        <f>COUNTIF($A346:$M346,"*summa*")</f>
        <v>1</v>
      </c>
      <c r="AI346" s="95">
        <f>COUNTIF($A346:$M346,"*grosset*")</f>
        <v>1</v>
      </c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</row>
    <row r="347" spans="1:48" x14ac:dyDescent="0.25">
      <c r="A347" s="93">
        <f t="shared" si="13"/>
        <v>43893</v>
      </c>
      <c r="B347" s="72" t="s">
        <v>9</v>
      </c>
      <c r="C347" s="75" t="s">
        <v>78</v>
      </c>
      <c r="D347" s="93" t="s">
        <v>33</v>
      </c>
      <c r="E347" s="75" t="s">
        <v>142</v>
      </c>
      <c r="F347" s="75" t="s">
        <v>1</v>
      </c>
      <c r="G347" s="93" t="s">
        <v>232</v>
      </c>
      <c r="H347" s="93"/>
      <c r="I347" s="93"/>
      <c r="J347" s="73" t="s">
        <v>10</v>
      </c>
      <c r="K347" s="93" t="s">
        <v>40</v>
      </c>
      <c r="L347" s="127" t="s">
        <v>366</v>
      </c>
      <c r="M347" s="93" t="s">
        <v>377</v>
      </c>
      <c r="N347" s="93" t="s">
        <v>78</v>
      </c>
      <c r="O347" s="93"/>
      <c r="P347" s="93"/>
      <c r="Q347" s="93"/>
      <c r="R347" s="93" t="s">
        <v>20</v>
      </c>
      <c r="S347" s="93"/>
      <c r="T347" s="73"/>
      <c r="U347" s="93"/>
      <c r="V347" s="34"/>
      <c r="W347" s="95">
        <f>COUNTIF($A347:$M347,"*raulic*")</f>
        <v>1</v>
      </c>
      <c r="X347" s="26"/>
      <c r="Y347" s="26"/>
      <c r="Z347" s="26"/>
      <c r="AA347" s="95">
        <f>COUNTIF($A347:$M347,"*béland*")</f>
        <v>1</v>
      </c>
      <c r="AB347" s="95">
        <f>COUNTIF($A347:$M347,"*jalenques*")</f>
        <v>1</v>
      </c>
      <c r="AC347" s="95">
        <f>COUNTIF($A347:$M347,"*jalenques*")</f>
        <v>1</v>
      </c>
      <c r="AD347" s="95">
        <f>COUNTIF($A347:$M347,"*Branquart*")</f>
        <v>1</v>
      </c>
      <c r="AE347" s="95">
        <f>COUNTIF($A347:$M347,"*louvard*")</f>
        <v>1</v>
      </c>
      <c r="AF347" s="95">
        <f>COUNTIF($A347:$M347,"*langlois*")</f>
        <v>1</v>
      </c>
      <c r="AG347" s="95">
        <f>COUNTIF($A347:$M347,"*fitz*")</f>
        <v>1</v>
      </c>
      <c r="AH347" s="95">
        <f>COUNTIF($A347:$M347,"*summa*")</f>
        <v>1</v>
      </c>
      <c r="AI347" s="95">
        <f>COUNTIF($A347:$M347,"*grosset*")</f>
        <v>1</v>
      </c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</row>
    <row r="348" spans="1:48" x14ac:dyDescent="0.25">
      <c r="A348" s="93">
        <f t="shared" si="13"/>
        <v>43894</v>
      </c>
      <c r="B348" s="72" t="s">
        <v>9</v>
      </c>
      <c r="C348" s="75" t="s">
        <v>78</v>
      </c>
      <c r="D348" s="93" t="s">
        <v>36</v>
      </c>
      <c r="E348" s="75" t="s">
        <v>142</v>
      </c>
      <c r="F348" s="75" t="s">
        <v>1</v>
      </c>
      <c r="G348" s="93"/>
      <c r="H348" s="93"/>
      <c r="I348" s="93"/>
      <c r="J348" s="73" t="s">
        <v>10</v>
      </c>
      <c r="K348" s="93" t="s">
        <v>224</v>
      </c>
      <c r="L348" s="127" t="s">
        <v>366</v>
      </c>
      <c r="M348" s="93" t="s">
        <v>377</v>
      </c>
      <c r="N348" s="93" t="s">
        <v>224</v>
      </c>
      <c r="O348" s="93"/>
      <c r="P348" s="93"/>
      <c r="Q348" s="93"/>
      <c r="R348" s="93" t="s">
        <v>20</v>
      </c>
      <c r="S348" s="93"/>
      <c r="T348" s="73"/>
      <c r="U348" s="93"/>
      <c r="V348" s="34"/>
      <c r="W348" s="95">
        <f>COUNTIF($A348:$M348,"*raulic*")</f>
        <v>1</v>
      </c>
      <c r="X348" s="26"/>
      <c r="Y348" s="26"/>
      <c r="Z348" s="26"/>
      <c r="AA348" s="95">
        <f>COUNTIF($A348:$M348,"*béland*")</f>
        <v>1</v>
      </c>
      <c r="AB348" s="95">
        <f>COUNTIF($A348:$M348,"*jalenques*")</f>
        <v>0</v>
      </c>
      <c r="AC348" s="95">
        <f>COUNTIF($A348:$M348,"*jalenques*")</f>
        <v>0</v>
      </c>
      <c r="AD348" s="95">
        <f>COUNTIF($A348:$M348,"*Branquart*")</f>
        <v>1</v>
      </c>
      <c r="AE348" s="95">
        <f>COUNTIF($A348:$M348,"*louvard*")</f>
        <v>1</v>
      </c>
      <c r="AF348" s="95">
        <f>COUNTIF($A348:$M348,"*langlois*")</f>
        <v>1</v>
      </c>
      <c r="AG348" s="95">
        <f>COUNTIF($A348:$M348,"*fitz*")</f>
        <v>1</v>
      </c>
      <c r="AH348" s="95">
        <f>COUNTIF($A348:$M348,"*summa*")</f>
        <v>1</v>
      </c>
      <c r="AI348" s="95">
        <f>COUNTIF($A348:$M348,"*grosset*")</f>
        <v>1</v>
      </c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</row>
    <row r="349" spans="1:48" x14ac:dyDescent="0.25">
      <c r="A349" s="93">
        <f t="shared" si="13"/>
        <v>43895</v>
      </c>
      <c r="B349" s="72" t="s">
        <v>9</v>
      </c>
      <c r="C349" s="75" t="s">
        <v>78</v>
      </c>
      <c r="D349" s="93" t="s">
        <v>36</v>
      </c>
      <c r="E349" s="75" t="s">
        <v>142</v>
      </c>
      <c r="F349" s="75" t="s">
        <v>8</v>
      </c>
      <c r="G349" s="93"/>
      <c r="H349" s="93"/>
      <c r="I349" s="93"/>
      <c r="J349" s="73" t="s">
        <v>10</v>
      </c>
      <c r="K349" s="93" t="s">
        <v>235</v>
      </c>
      <c r="L349" s="127" t="s">
        <v>366</v>
      </c>
      <c r="M349" s="93" t="s">
        <v>377</v>
      </c>
      <c r="N349" s="93" t="s">
        <v>224</v>
      </c>
      <c r="O349" s="93"/>
      <c r="P349" s="93"/>
      <c r="Q349" s="93"/>
      <c r="R349" s="93" t="s">
        <v>20</v>
      </c>
      <c r="S349" s="93"/>
      <c r="T349" s="73"/>
      <c r="U349" s="93"/>
      <c r="V349" s="34"/>
      <c r="W349" s="95">
        <f>COUNTIF($A349:$M349,"*raulic*")</f>
        <v>1</v>
      </c>
      <c r="X349" s="26"/>
      <c r="Y349" s="26"/>
      <c r="Z349" s="26"/>
      <c r="AA349" s="95">
        <f>COUNTIF($A349:$M349,"*béland*")</f>
        <v>1</v>
      </c>
      <c r="AB349" s="150">
        <f>COUNTIF($A349:$M349,"*jalenques*")</f>
        <v>0</v>
      </c>
      <c r="AC349" s="95">
        <f>COUNTIF($A349:$M349,"*jalenques*")</f>
        <v>0</v>
      </c>
      <c r="AD349" s="95">
        <f>COUNTIF($A349:$M349,"*Branquart*")</f>
        <v>1</v>
      </c>
      <c r="AE349" s="95">
        <f>COUNTIF($A349:$M349,"*louvard*")</f>
        <v>1</v>
      </c>
      <c r="AF349" s="95">
        <f>COUNTIF($A349:$M349,"*langlois*")</f>
        <v>1</v>
      </c>
      <c r="AG349" s="95">
        <f>COUNTIF($A349:$M349,"*fitz*")</f>
        <v>1</v>
      </c>
      <c r="AH349" s="95">
        <f>COUNTIF($A349:$M349,"*summa*")</f>
        <v>1</v>
      </c>
      <c r="AI349" s="95">
        <f>COUNTIF($A349:$M349,"*grosset*")</f>
        <v>1</v>
      </c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</row>
    <row r="350" spans="1:48" x14ac:dyDescent="0.25">
      <c r="A350" s="93">
        <f t="shared" ref="A350:A413" si="14">A349+1</f>
        <v>43896</v>
      </c>
      <c r="B350" s="93" t="s">
        <v>33</v>
      </c>
      <c r="C350" s="75" t="s">
        <v>78</v>
      </c>
      <c r="D350" s="93" t="s">
        <v>16</v>
      </c>
      <c r="E350" s="75" t="s">
        <v>142</v>
      </c>
      <c r="F350" s="75" t="s">
        <v>1</v>
      </c>
      <c r="G350" s="93" t="s">
        <v>232</v>
      </c>
      <c r="H350" s="93"/>
      <c r="I350" s="93"/>
      <c r="J350" s="73" t="s">
        <v>9</v>
      </c>
      <c r="K350" s="93"/>
      <c r="L350" s="127" t="s">
        <v>366</v>
      </c>
      <c r="M350" s="93" t="s">
        <v>377</v>
      </c>
      <c r="N350" s="93" t="s">
        <v>135</v>
      </c>
      <c r="O350" s="93"/>
      <c r="P350" s="93"/>
      <c r="Q350" s="93"/>
      <c r="R350" s="93" t="s">
        <v>20</v>
      </c>
      <c r="S350" s="56"/>
      <c r="T350" s="151"/>
      <c r="U350" s="93"/>
      <c r="V350" s="34"/>
      <c r="W350" s="95">
        <f>COUNTIF($A350:$M350,"*raulic*")</f>
        <v>1</v>
      </c>
      <c r="X350" s="26"/>
      <c r="Y350" s="26"/>
      <c r="Z350" s="26"/>
      <c r="AA350" s="95">
        <f>COUNTIF($A350:$M350,"*béland*")</f>
        <v>1</v>
      </c>
      <c r="AB350" s="95">
        <f>COUNTIF($A350:$M350,"*jalenques*")</f>
        <v>0</v>
      </c>
      <c r="AC350" s="95">
        <f>COUNTIF($A350:$M350,"*boudreau*")</f>
        <v>1</v>
      </c>
      <c r="AD350" s="95">
        <f>COUNTIF($A350:$M350,"*Branquart*")</f>
        <v>1</v>
      </c>
      <c r="AE350" s="95">
        <f>COUNTIF($A350:$M350,"*louvard*")</f>
        <v>1</v>
      </c>
      <c r="AF350" s="27"/>
      <c r="AG350" s="95">
        <f>COUNTIF($A350:$M350,"*fitz*")</f>
        <v>1</v>
      </c>
      <c r="AH350" s="95">
        <f>COUNTIF($A350:$M350,"*summa*")</f>
        <v>1</v>
      </c>
      <c r="AI350" s="95">
        <f>COUNTIF($A350:$M350,"*grosset*")</f>
        <v>1</v>
      </c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</row>
    <row r="351" spans="1:48" x14ac:dyDescent="0.25">
      <c r="A351" s="92">
        <f t="shared" si="14"/>
        <v>43897</v>
      </c>
      <c r="B351" s="92"/>
      <c r="C351" s="92"/>
      <c r="D351" s="92"/>
      <c r="E351" s="92"/>
      <c r="F351" s="92"/>
      <c r="G351" s="92"/>
      <c r="H351" s="92"/>
      <c r="I351" s="92"/>
      <c r="J351" s="71"/>
      <c r="K351" s="92"/>
      <c r="L351" s="164"/>
      <c r="M351" s="92"/>
      <c r="N351" s="92"/>
      <c r="O351" s="92"/>
      <c r="P351" s="92" t="s">
        <v>135</v>
      </c>
      <c r="Q351" s="92" t="s">
        <v>34</v>
      </c>
      <c r="R351" s="92" t="s">
        <v>20</v>
      </c>
      <c r="S351" s="92" t="s">
        <v>20</v>
      </c>
      <c r="T351" s="71"/>
      <c r="U351" s="92"/>
      <c r="V351" s="34"/>
      <c r="W351" s="26"/>
      <c r="X351" s="26"/>
      <c r="Y351" s="26"/>
      <c r="Z351" s="26"/>
      <c r="AA351" s="26"/>
      <c r="AB351" s="27"/>
      <c r="AC351" s="27"/>
      <c r="AD351" s="27"/>
      <c r="AE351" s="27"/>
      <c r="AF351" s="27"/>
      <c r="AG351" s="27"/>
      <c r="AH351" s="27"/>
      <c r="AI351" s="27"/>
      <c r="AJ351" s="70"/>
      <c r="AK351" s="70"/>
      <c r="AL351" s="70"/>
      <c r="AM351" s="70"/>
      <c r="AN351" s="17"/>
      <c r="AO351" s="17"/>
      <c r="AP351" s="17"/>
      <c r="AQ351" s="70"/>
      <c r="AR351" s="70"/>
      <c r="AS351" s="70"/>
      <c r="AT351" s="70"/>
      <c r="AU351" s="70"/>
      <c r="AV351" s="70"/>
    </row>
    <row r="352" spans="1:48" x14ac:dyDescent="0.25">
      <c r="A352" s="92">
        <f t="shared" si="14"/>
        <v>43898</v>
      </c>
      <c r="B352" s="92"/>
      <c r="C352" s="92"/>
      <c r="D352" s="92"/>
      <c r="E352" s="92"/>
      <c r="F352" s="92"/>
      <c r="G352" s="92"/>
      <c r="H352" s="92"/>
      <c r="I352" s="92"/>
      <c r="J352" s="71"/>
      <c r="K352" s="92"/>
      <c r="L352" s="164"/>
      <c r="M352" s="92"/>
      <c r="N352" s="92"/>
      <c r="O352" s="92"/>
      <c r="P352" s="92" t="s">
        <v>135</v>
      </c>
      <c r="Q352" s="92" t="s">
        <v>34</v>
      </c>
      <c r="R352" s="92" t="s">
        <v>20</v>
      </c>
      <c r="S352" s="92" t="s">
        <v>20</v>
      </c>
      <c r="T352" s="71"/>
      <c r="U352" s="92"/>
      <c r="V352" s="34"/>
      <c r="W352" s="26"/>
      <c r="X352" s="26"/>
      <c r="Y352" s="26"/>
      <c r="Z352" s="26"/>
      <c r="AA352" s="26"/>
      <c r="AB352" s="27"/>
      <c r="AC352" s="27"/>
      <c r="AD352" s="27"/>
      <c r="AE352" s="27"/>
      <c r="AF352" s="27"/>
      <c r="AG352" s="27"/>
      <c r="AH352" s="27"/>
      <c r="AI352" s="27"/>
      <c r="AJ352" s="70"/>
      <c r="AK352" s="70"/>
      <c r="AL352" s="70"/>
      <c r="AM352" s="70"/>
      <c r="AN352" s="17"/>
      <c r="AO352" s="17"/>
      <c r="AP352" s="17"/>
      <c r="AQ352" s="70"/>
      <c r="AR352" s="70"/>
      <c r="AS352" s="70"/>
      <c r="AT352" s="70"/>
      <c r="AU352" s="70"/>
      <c r="AV352" s="70"/>
    </row>
    <row r="353" spans="1:48" x14ac:dyDescent="0.25">
      <c r="A353" s="93">
        <f t="shared" si="14"/>
        <v>43899</v>
      </c>
      <c r="B353" s="72" t="s">
        <v>9</v>
      </c>
      <c r="C353" s="75" t="s">
        <v>78</v>
      </c>
      <c r="D353" s="93" t="s">
        <v>38</v>
      </c>
      <c r="E353" s="93" t="s">
        <v>231</v>
      </c>
      <c r="F353" s="75" t="s">
        <v>1</v>
      </c>
      <c r="G353" s="93"/>
      <c r="H353" s="93"/>
      <c r="I353" s="93"/>
      <c r="J353" s="73"/>
      <c r="K353" s="93" t="s">
        <v>136</v>
      </c>
      <c r="L353" s="127" t="s">
        <v>365</v>
      </c>
      <c r="M353" s="93" t="s">
        <v>353</v>
      </c>
      <c r="N353" s="93" t="s">
        <v>224</v>
      </c>
      <c r="O353" s="93"/>
      <c r="P353" s="93"/>
      <c r="Q353" s="93"/>
      <c r="R353" s="93" t="s">
        <v>30</v>
      </c>
      <c r="S353" s="93"/>
      <c r="T353" s="73"/>
      <c r="U353" s="93" t="s">
        <v>380</v>
      </c>
      <c r="V353" s="34"/>
      <c r="W353" s="95">
        <f>COUNTIF($A353:$M353,"*raulic*")</f>
        <v>1</v>
      </c>
      <c r="X353" s="26"/>
      <c r="Y353" s="26"/>
      <c r="Z353" s="26"/>
      <c r="AA353" s="95">
        <f>COUNTIF($A353:$M353,"*béland*")</f>
        <v>1</v>
      </c>
      <c r="AB353" s="95">
        <f>COUNTIF($A353:$M353,"*jalenques*")</f>
        <v>0</v>
      </c>
      <c r="AC353" s="95">
        <f>COUNTIF($A353:$M353,"*boudreau*")</f>
        <v>1</v>
      </c>
      <c r="AD353" s="95">
        <f>COUNTIF($A353:$M353,"*Branquart*")</f>
        <v>1</v>
      </c>
      <c r="AE353" s="95">
        <f>COUNTIF($A353:$M353,"*louvard*")</f>
        <v>1</v>
      </c>
      <c r="AF353" s="95">
        <f>COUNTIF($A353:$M353,"*langlois*")</f>
        <v>1</v>
      </c>
      <c r="AG353" s="95">
        <f>COUNTIF($A353:$M353,"*fitz*")</f>
        <v>1</v>
      </c>
      <c r="AH353" s="95">
        <f>COUNTIF($A353:$M353,"*summa*")</f>
        <v>1</v>
      </c>
      <c r="AI353" s="95">
        <f>COUNTIF($A353:$M353,"*grosset*")</f>
        <v>1</v>
      </c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</row>
    <row r="354" spans="1:48" x14ac:dyDescent="0.25">
      <c r="A354" s="93">
        <f t="shared" si="14"/>
        <v>43900</v>
      </c>
      <c r="B354" s="72" t="s">
        <v>9</v>
      </c>
      <c r="C354" s="75" t="s">
        <v>78</v>
      </c>
      <c r="D354" s="93" t="s">
        <v>10</v>
      </c>
      <c r="E354" s="93" t="s">
        <v>231</v>
      </c>
      <c r="F354" s="75" t="s">
        <v>1</v>
      </c>
      <c r="G354" s="93" t="s">
        <v>33</v>
      </c>
      <c r="H354" s="93"/>
      <c r="I354" s="93"/>
      <c r="J354" s="73"/>
      <c r="K354" s="93" t="s">
        <v>383</v>
      </c>
      <c r="L354" s="127" t="s">
        <v>365</v>
      </c>
      <c r="M354" s="93" t="s">
        <v>353</v>
      </c>
      <c r="N354" s="93" t="s">
        <v>78</v>
      </c>
      <c r="O354" s="93"/>
      <c r="P354" s="93"/>
      <c r="Q354" s="93"/>
      <c r="R354" s="93" t="s">
        <v>30</v>
      </c>
      <c r="S354" s="93"/>
      <c r="T354" s="73"/>
      <c r="U354" s="93"/>
      <c r="V354" s="34"/>
      <c r="W354" s="95">
        <f>COUNTIF($A354:$M354,"*raulic*")</f>
        <v>1</v>
      </c>
      <c r="X354" s="26"/>
      <c r="Y354" s="26"/>
      <c r="Z354" s="26"/>
      <c r="AA354" s="95">
        <f>COUNTIF($A354:$M354,"*béland*")</f>
        <v>1</v>
      </c>
      <c r="AB354" s="95">
        <f>COUNTIF($A354:$M354,"*jalenques*")</f>
        <v>0</v>
      </c>
      <c r="AC354" s="95">
        <f>COUNTIF($A354:$M354,"*jalenques*")</f>
        <v>0</v>
      </c>
      <c r="AD354" s="95">
        <f>COUNTIF($A354:$M354,"*Branquart*")</f>
        <v>1</v>
      </c>
      <c r="AE354" s="95">
        <f>COUNTIF($A354:$M354,"*louvard*")</f>
        <v>1</v>
      </c>
      <c r="AF354" s="95">
        <f>COUNTIF($A354:$M354,"*langlois*")</f>
        <v>1</v>
      </c>
      <c r="AG354" s="95">
        <f>COUNTIF($A354:$M354,"*fitz*")</f>
        <v>1</v>
      </c>
      <c r="AH354" s="95">
        <f>COUNTIF($A354:$M354,"*summa*")</f>
        <v>1</v>
      </c>
      <c r="AI354" s="95">
        <f>COUNTIF($A354:$M354,"*grosset*")</f>
        <v>1</v>
      </c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</row>
    <row r="355" spans="1:48" x14ac:dyDescent="0.25">
      <c r="A355" s="93">
        <f t="shared" si="14"/>
        <v>43901</v>
      </c>
      <c r="B355" s="72" t="s">
        <v>9</v>
      </c>
      <c r="C355" s="75" t="s">
        <v>78</v>
      </c>
      <c r="D355" s="93" t="s">
        <v>38</v>
      </c>
      <c r="E355" s="93" t="s">
        <v>231</v>
      </c>
      <c r="F355" s="75" t="s">
        <v>1</v>
      </c>
      <c r="G355" s="93"/>
      <c r="H355" s="93"/>
      <c r="I355" s="93"/>
      <c r="J355" s="73"/>
      <c r="K355" s="93" t="s">
        <v>136</v>
      </c>
      <c r="L355" s="127" t="s">
        <v>365</v>
      </c>
      <c r="M355" s="93" t="s">
        <v>353</v>
      </c>
      <c r="N355" s="93" t="s">
        <v>78</v>
      </c>
      <c r="O355" s="93"/>
      <c r="P355" s="93"/>
      <c r="Q355" s="93"/>
      <c r="R355" s="93" t="s">
        <v>30</v>
      </c>
      <c r="S355" s="93"/>
      <c r="T355" s="73"/>
      <c r="U355" s="93"/>
      <c r="V355" s="34"/>
      <c r="W355" s="95">
        <f>COUNTIF($A355:$M355,"*raulic*")</f>
        <v>1</v>
      </c>
      <c r="X355" s="26"/>
      <c r="Y355" s="26"/>
      <c r="Z355" s="26"/>
      <c r="AA355" s="95">
        <f>COUNTIF($A355:$M355,"*béland*")</f>
        <v>1</v>
      </c>
      <c r="AB355" s="95">
        <f>COUNTIF($A355:$M355,"*jalenques*")</f>
        <v>0</v>
      </c>
      <c r="AC355" s="95">
        <f>COUNTIF($A355:$M355,"*jalenques*")</f>
        <v>0</v>
      </c>
      <c r="AD355" s="95">
        <f>COUNTIF($A355:$M355,"*Branquart*")</f>
        <v>1</v>
      </c>
      <c r="AE355" s="95">
        <f>COUNTIF($A355:$M355,"*louvard*")</f>
        <v>1</v>
      </c>
      <c r="AF355" s="95">
        <f>COUNTIF($A355:$M355,"*langlois*")</f>
        <v>1</v>
      </c>
      <c r="AG355" s="95">
        <f>COUNTIF($A355:$M355,"*fitz*")</f>
        <v>1</v>
      </c>
      <c r="AH355" s="95">
        <f>COUNTIF($A355:$M355,"*summa*")</f>
        <v>1</v>
      </c>
      <c r="AI355" s="95">
        <f>COUNTIF($A355:$M355,"*grosset*")</f>
        <v>1</v>
      </c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</row>
    <row r="356" spans="1:48" x14ac:dyDescent="0.25">
      <c r="A356" s="93">
        <f t="shared" si="14"/>
        <v>43902</v>
      </c>
      <c r="B356" s="72" t="s">
        <v>9</v>
      </c>
      <c r="C356" s="75" t="s">
        <v>78</v>
      </c>
      <c r="D356" s="93" t="s">
        <v>38</v>
      </c>
      <c r="E356" s="93" t="s">
        <v>231</v>
      </c>
      <c r="F356" s="75" t="s">
        <v>8</v>
      </c>
      <c r="G356" s="93"/>
      <c r="H356" s="93"/>
      <c r="I356" s="93"/>
      <c r="J356" s="73"/>
      <c r="K356" s="93" t="s">
        <v>207</v>
      </c>
      <c r="L356" s="127" t="s">
        <v>365</v>
      </c>
      <c r="M356" s="93" t="s">
        <v>353</v>
      </c>
      <c r="N356" s="93" t="s">
        <v>135</v>
      </c>
      <c r="O356" s="93"/>
      <c r="P356" s="93"/>
      <c r="Q356" s="93"/>
      <c r="R356" s="93" t="s">
        <v>30</v>
      </c>
      <c r="S356" s="93"/>
      <c r="T356" s="73"/>
      <c r="U356" s="93"/>
      <c r="V356" s="34"/>
      <c r="W356" s="95">
        <f>COUNTIF($A356:$M356,"*raulic*")</f>
        <v>1</v>
      </c>
      <c r="X356" s="26"/>
      <c r="Y356" s="26"/>
      <c r="Z356" s="26"/>
      <c r="AA356" s="95">
        <f>COUNTIF($A356:$M356,"*béland*")</f>
        <v>1</v>
      </c>
      <c r="AB356" s="95">
        <f>COUNTIF($A356:$M356,"*jalenques*")</f>
        <v>0</v>
      </c>
      <c r="AC356" s="95">
        <f>COUNTIF($A356:$M356,"*jalenques*")</f>
        <v>0</v>
      </c>
      <c r="AD356" s="95">
        <f>COUNTIF($A356:$M356,"*Branquart*")</f>
        <v>1</v>
      </c>
      <c r="AE356" s="95">
        <f>COUNTIF($A356:$M356,"*louvard*")</f>
        <v>1</v>
      </c>
      <c r="AF356" s="95">
        <f>COUNTIF($A356:$M356,"*langlois*")</f>
        <v>1</v>
      </c>
      <c r="AG356" s="95">
        <f>COUNTIF($A356:$M356,"*fitz*")</f>
        <v>1</v>
      </c>
      <c r="AH356" s="95">
        <f>COUNTIF($A356:$M356,"*summa*")</f>
        <v>1</v>
      </c>
      <c r="AI356" s="95">
        <f>COUNTIF($A356:$M356,"*grosset*")</f>
        <v>1</v>
      </c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</row>
    <row r="357" spans="1:48" x14ac:dyDescent="0.25">
      <c r="A357" s="93">
        <f t="shared" si="14"/>
        <v>43903</v>
      </c>
      <c r="B357" s="72" t="s">
        <v>9</v>
      </c>
      <c r="C357" s="75" t="s">
        <v>78</v>
      </c>
      <c r="D357" s="104" t="s">
        <v>16</v>
      </c>
      <c r="E357" s="93" t="s">
        <v>34</v>
      </c>
      <c r="F357" s="75" t="s">
        <v>228</v>
      </c>
      <c r="G357" s="93" t="s">
        <v>382</v>
      </c>
      <c r="H357" s="93"/>
      <c r="I357" s="93"/>
      <c r="J357" s="73"/>
      <c r="K357" s="93" t="s">
        <v>381</v>
      </c>
      <c r="L357" s="127" t="s">
        <v>365</v>
      </c>
      <c r="M357" s="93" t="s">
        <v>353</v>
      </c>
      <c r="N357" s="93" t="s">
        <v>224</v>
      </c>
      <c r="O357" s="93"/>
      <c r="P357" s="93"/>
      <c r="Q357" s="93"/>
      <c r="R357" s="93" t="s">
        <v>30</v>
      </c>
      <c r="S357" s="56"/>
      <c r="T357" s="151"/>
      <c r="U357" s="93"/>
      <c r="V357" s="34"/>
      <c r="W357" s="95">
        <f>COUNTIF($A357:$M357,"*raulic*")</f>
        <v>1</v>
      </c>
      <c r="X357" s="26"/>
      <c r="Y357" s="26"/>
      <c r="Z357" s="26"/>
      <c r="AA357" s="95">
        <f>COUNTIF($A357:$M357,"*béland*")</f>
        <v>1</v>
      </c>
      <c r="AB357" s="95">
        <f>COUNTIF($A357:$M357,"*jalenques*")</f>
        <v>0</v>
      </c>
      <c r="AC357" s="95">
        <f>COUNTIF($A357:$M357,"*boudreau*")</f>
        <v>2</v>
      </c>
      <c r="AD357" s="95">
        <f>COUNTIF($A357:$M357,"*Branquart*")</f>
        <v>1</v>
      </c>
      <c r="AE357" s="95">
        <f>COUNTIF($A357:$M357,"*louvard*")</f>
        <v>1</v>
      </c>
      <c r="AF357" s="27"/>
      <c r="AG357" s="95">
        <f>COUNTIF($A357:$M357,"*fitz*")</f>
        <v>1</v>
      </c>
      <c r="AH357" s="95">
        <f>COUNTIF($A357:$M357,"*summa*")</f>
        <v>1</v>
      </c>
      <c r="AI357" s="95">
        <f>COUNTIF($A357:$M357,"*grosset*")</f>
        <v>1</v>
      </c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</row>
    <row r="358" spans="1:48" x14ac:dyDescent="0.25">
      <c r="A358" s="92">
        <f t="shared" si="14"/>
        <v>43904</v>
      </c>
      <c r="B358" s="92"/>
      <c r="C358" s="92"/>
      <c r="D358" s="92"/>
      <c r="E358" s="92"/>
      <c r="F358" s="92"/>
      <c r="G358" s="92"/>
      <c r="H358" s="92"/>
      <c r="I358" s="92"/>
      <c r="J358" s="71"/>
      <c r="K358" s="92"/>
      <c r="L358" s="164"/>
      <c r="M358" s="92"/>
      <c r="N358" s="92"/>
      <c r="O358" s="92"/>
      <c r="P358" s="92" t="s">
        <v>224</v>
      </c>
      <c r="Q358" s="92"/>
      <c r="R358" s="92" t="s">
        <v>30</v>
      </c>
      <c r="S358" s="92" t="s">
        <v>30</v>
      </c>
      <c r="T358" s="71"/>
      <c r="U358" s="92"/>
      <c r="V358" s="34"/>
      <c r="W358" s="26"/>
      <c r="X358" s="26"/>
      <c r="Y358" s="26"/>
      <c r="Z358" s="26"/>
      <c r="AA358" s="26"/>
      <c r="AB358" s="27"/>
      <c r="AC358" s="27"/>
      <c r="AD358" s="27"/>
      <c r="AE358" s="27"/>
      <c r="AF358" s="27"/>
      <c r="AG358" s="27"/>
      <c r="AH358" s="27"/>
      <c r="AI358" s="27"/>
      <c r="AJ358" s="70"/>
      <c r="AK358" s="70"/>
      <c r="AL358" s="70"/>
      <c r="AM358" s="70"/>
      <c r="AN358" s="17"/>
      <c r="AO358" s="17"/>
      <c r="AP358" s="17"/>
      <c r="AQ358" s="70"/>
      <c r="AR358" s="70"/>
      <c r="AS358" s="70"/>
      <c r="AT358" s="70"/>
      <c r="AU358" s="70"/>
      <c r="AV358" s="70"/>
    </row>
    <row r="359" spans="1:48" x14ac:dyDescent="0.25">
      <c r="A359" s="92">
        <f t="shared" si="14"/>
        <v>43905</v>
      </c>
      <c r="B359" s="92"/>
      <c r="C359" s="92"/>
      <c r="D359" s="92"/>
      <c r="E359" s="92"/>
      <c r="F359" s="92"/>
      <c r="G359" s="92"/>
      <c r="H359" s="92"/>
      <c r="I359" s="92"/>
      <c r="J359" s="71"/>
      <c r="K359" s="92"/>
      <c r="L359" s="164"/>
      <c r="M359" s="92"/>
      <c r="N359" s="92"/>
      <c r="O359" s="92"/>
      <c r="P359" s="92" t="s">
        <v>224</v>
      </c>
      <c r="Q359" s="92"/>
      <c r="R359" s="92" t="s">
        <v>30</v>
      </c>
      <c r="S359" s="92" t="s">
        <v>30</v>
      </c>
      <c r="T359" s="71"/>
      <c r="U359" s="92"/>
      <c r="V359" s="34"/>
      <c r="W359" s="26"/>
      <c r="X359" s="26"/>
      <c r="Y359" s="26"/>
      <c r="Z359" s="26"/>
      <c r="AA359" s="26"/>
      <c r="AB359" s="27"/>
      <c r="AC359" s="27"/>
      <c r="AD359" s="27"/>
      <c r="AE359" s="27"/>
      <c r="AF359" s="27"/>
      <c r="AG359" s="27"/>
      <c r="AH359" s="27"/>
      <c r="AI359" s="27"/>
      <c r="AJ359" s="70"/>
      <c r="AK359" s="70"/>
      <c r="AL359" s="70"/>
      <c r="AM359" s="70"/>
      <c r="AN359" s="17"/>
      <c r="AO359" s="17"/>
      <c r="AP359" s="17"/>
      <c r="AQ359" s="70"/>
      <c r="AR359" s="70"/>
      <c r="AS359" s="70"/>
      <c r="AT359" s="70"/>
      <c r="AU359" s="70"/>
      <c r="AV359" s="70"/>
    </row>
    <row r="360" spans="1:48" x14ac:dyDescent="0.25">
      <c r="A360" s="93">
        <f t="shared" si="14"/>
        <v>43906</v>
      </c>
      <c r="B360" s="72" t="s">
        <v>9</v>
      </c>
      <c r="C360" s="75" t="s">
        <v>78</v>
      </c>
      <c r="D360" s="93" t="s">
        <v>88</v>
      </c>
      <c r="E360" s="93" t="s">
        <v>231</v>
      </c>
      <c r="F360" s="75" t="s">
        <v>178</v>
      </c>
      <c r="G360" s="93"/>
      <c r="H360" s="93"/>
      <c r="I360" s="73"/>
      <c r="J360" s="153"/>
      <c r="K360" s="93" t="s">
        <v>57</v>
      </c>
      <c r="L360" s="127" t="s">
        <v>365</v>
      </c>
      <c r="M360" s="93" t="s">
        <v>353</v>
      </c>
      <c r="N360" s="93" t="s">
        <v>78</v>
      </c>
      <c r="O360" s="93"/>
      <c r="P360" s="93"/>
      <c r="Q360" s="93"/>
      <c r="R360" s="93" t="s">
        <v>59</v>
      </c>
      <c r="S360" s="93"/>
      <c r="T360" s="73"/>
      <c r="U360" s="93"/>
      <c r="V360" s="34"/>
      <c r="W360" s="95">
        <f>COUNTIF($A360:$M360,"*raulic*")</f>
        <v>1</v>
      </c>
      <c r="X360" s="26"/>
      <c r="Y360" s="26"/>
      <c r="Z360" s="26"/>
      <c r="AA360" s="95">
        <f>COUNTIF($A360:$M360,"*béland*")</f>
        <v>1</v>
      </c>
      <c r="AB360" s="95">
        <f>COUNTIF($A360:$M360,"*jalenques*")</f>
        <v>1</v>
      </c>
      <c r="AC360" s="95">
        <f>COUNTIF($A360:$M360,"*boudreau*")</f>
        <v>1</v>
      </c>
      <c r="AD360" s="95">
        <f>COUNTIF($A360:$M360,"*Branquart*")</f>
        <v>1</v>
      </c>
      <c r="AE360" s="95">
        <f>COUNTIF($A360:$M360,"*louvard*")</f>
        <v>1</v>
      </c>
      <c r="AF360" s="95">
        <f>COUNTIF($A360:$M360,"*langlois*")</f>
        <v>1</v>
      </c>
      <c r="AG360" s="95">
        <f>COUNTIF($A360:$M360,"*fitz*")</f>
        <v>1</v>
      </c>
      <c r="AH360" s="95">
        <f>COUNTIF($A360:$M360,"*summa*")</f>
        <v>1</v>
      </c>
      <c r="AI360" s="95">
        <f>COUNTIF($A360:$M360,"*grosset*")</f>
        <v>1</v>
      </c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</row>
    <row r="361" spans="1:48" x14ac:dyDescent="0.25">
      <c r="A361" s="93">
        <f t="shared" si="14"/>
        <v>43907</v>
      </c>
      <c r="B361" s="72" t="s">
        <v>9</v>
      </c>
      <c r="C361" s="75" t="s">
        <v>78</v>
      </c>
      <c r="D361" s="93" t="s">
        <v>10</v>
      </c>
      <c r="E361" s="93" t="s">
        <v>231</v>
      </c>
      <c r="F361" s="75" t="s">
        <v>178</v>
      </c>
      <c r="G361" s="93" t="s">
        <v>1</v>
      </c>
      <c r="H361" s="93"/>
      <c r="I361" s="73"/>
      <c r="J361" s="153"/>
      <c r="K361" s="93" t="s">
        <v>36</v>
      </c>
      <c r="L361" s="127" t="s">
        <v>365</v>
      </c>
      <c r="M361" s="93" t="s">
        <v>353</v>
      </c>
      <c r="N361" s="93" t="s">
        <v>224</v>
      </c>
      <c r="O361" s="93"/>
      <c r="P361" s="93"/>
      <c r="Q361" s="93"/>
      <c r="R361" s="93" t="s">
        <v>59</v>
      </c>
      <c r="S361" s="93"/>
      <c r="T361" s="73"/>
      <c r="U361" s="93"/>
      <c r="V361" s="34"/>
      <c r="W361" s="95">
        <f>COUNTIF($A361:$M361,"*raulic*")</f>
        <v>1</v>
      </c>
      <c r="X361" s="26"/>
      <c r="Y361" s="26"/>
      <c r="Z361" s="26"/>
      <c r="AA361" s="95">
        <f>COUNTIF($A361:$M361,"*béland*")</f>
        <v>1</v>
      </c>
      <c r="AB361" s="95">
        <f>COUNTIF($A361:$M361,"*jalenques*")</f>
        <v>1</v>
      </c>
      <c r="AC361" s="95">
        <f>COUNTIF($A361:$M361,"*jalenques*")</f>
        <v>1</v>
      </c>
      <c r="AD361" s="95">
        <f>COUNTIF($A361:$M361,"*Branquart*")</f>
        <v>1</v>
      </c>
      <c r="AE361" s="95">
        <f>COUNTIF($A361:$M361,"*louvard*")</f>
        <v>1</v>
      </c>
      <c r="AF361" s="95">
        <f>COUNTIF($A361:$M361,"*langlois*")</f>
        <v>1</v>
      </c>
      <c r="AG361" s="95">
        <f>COUNTIF($A361:$M361,"*fitz*")</f>
        <v>1</v>
      </c>
      <c r="AH361" s="95">
        <f>COUNTIF($A361:$M361,"*summa*")</f>
        <v>1</v>
      </c>
      <c r="AI361" s="150">
        <f>COUNTIF($A361:$M361,"*grosset*")</f>
        <v>1</v>
      </c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</row>
    <row r="362" spans="1:48" x14ac:dyDescent="0.25">
      <c r="A362" s="93">
        <f t="shared" si="14"/>
        <v>43908</v>
      </c>
      <c r="B362" s="72" t="s">
        <v>9</v>
      </c>
      <c r="C362" s="75" t="s">
        <v>78</v>
      </c>
      <c r="D362" s="93" t="s">
        <v>88</v>
      </c>
      <c r="E362" s="93" t="s">
        <v>231</v>
      </c>
      <c r="F362" s="75" t="s">
        <v>178</v>
      </c>
      <c r="G362" s="93"/>
      <c r="H362" s="93"/>
      <c r="I362" s="73"/>
      <c r="J362" s="153"/>
      <c r="K362" s="93" t="s">
        <v>57</v>
      </c>
      <c r="L362" s="127" t="s">
        <v>365</v>
      </c>
      <c r="M362" s="93" t="s">
        <v>353</v>
      </c>
      <c r="N362" s="93" t="s">
        <v>224</v>
      </c>
      <c r="O362" s="93"/>
      <c r="P362" s="93"/>
      <c r="Q362" s="93"/>
      <c r="R362" s="93" t="s">
        <v>59</v>
      </c>
      <c r="S362" s="93"/>
      <c r="T362" s="73"/>
      <c r="U362" s="93"/>
      <c r="V362" s="34"/>
      <c r="W362" s="95">
        <f>COUNTIF($A362:$M362,"*raulic*")</f>
        <v>1</v>
      </c>
      <c r="X362" s="26"/>
      <c r="Y362" s="26"/>
      <c r="Z362" s="26"/>
      <c r="AA362" s="95">
        <f>COUNTIF($A362:$M362,"*béland*")</f>
        <v>1</v>
      </c>
      <c r="AB362" s="95">
        <f>COUNTIF($A362:$M362,"*jalenques*")</f>
        <v>1</v>
      </c>
      <c r="AC362" s="95">
        <f>COUNTIF($A362:$M362,"*jalenques*")</f>
        <v>1</v>
      </c>
      <c r="AD362" s="95">
        <f>COUNTIF($A362:$M362,"*Branquart*")</f>
        <v>1</v>
      </c>
      <c r="AE362" s="95">
        <f>COUNTIF($A362:$M362,"*louvard*")</f>
        <v>1</v>
      </c>
      <c r="AF362" s="95">
        <f>COUNTIF($A362:$M362,"*langlois*")</f>
        <v>1</v>
      </c>
      <c r="AG362" s="95">
        <f>COUNTIF($A362:$M362,"*fitz*")</f>
        <v>1</v>
      </c>
      <c r="AH362" s="95">
        <f>COUNTIF($A362:$M362,"*summa*")</f>
        <v>1</v>
      </c>
      <c r="AI362" s="95">
        <f>COUNTIF($A362:$M362,"*grosset*")</f>
        <v>1</v>
      </c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</row>
    <row r="363" spans="1:48" x14ac:dyDescent="0.25">
      <c r="A363" s="93">
        <f t="shared" si="14"/>
        <v>43909</v>
      </c>
      <c r="B363" s="72" t="s">
        <v>9</v>
      </c>
      <c r="C363" s="75" t="s">
        <v>78</v>
      </c>
      <c r="D363" s="93" t="s">
        <v>88</v>
      </c>
      <c r="E363" s="93" t="s">
        <v>231</v>
      </c>
      <c r="F363" s="75" t="s">
        <v>8</v>
      </c>
      <c r="G363" s="93"/>
      <c r="H363" s="93"/>
      <c r="I363" s="73"/>
      <c r="J363" s="153"/>
      <c r="K363" s="93" t="s">
        <v>371</v>
      </c>
      <c r="L363" s="127" t="s">
        <v>365</v>
      </c>
      <c r="M363" s="93" t="s">
        <v>353</v>
      </c>
      <c r="N363" s="93" t="s">
        <v>135</v>
      </c>
      <c r="O363" s="93"/>
      <c r="P363" s="93"/>
      <c r="Q363" s="93"/>
      <c r="R363" s="93" t="s">
        <v>33</v>
      </c>
      <c r="S363" s="93"/>
      <c r="T363" s="73"/>
      <c r="U363" s="93"/>
      <c r="V363" s="34"/>
      <c r="W363" s="95">
        <f>COUNTIF($A363:$M363,"*raulic*")</f>
        <v>1</v>
      </c>
      <c r="X363" s="26"/>
      <c r="Y363" s="26"/>
      <c r="Z363" s="26"/>
      <c r="AA363" s="95">
        <f>COUNTIF($A363:$M363,"*béland*")</f>
        <v>1</v>
      </c>
      <c r="AB363" s="95">
        <f>COUNTIF($A363:$M363,"*jalenques*")</f>
        <v>1</v>
      </c>
      <c r="AC363" s="95">
        <f>COUNTIF($A363:$M363,"*jalenques*")</f>
        <v>1</v>
      </c>
      <c r="AD363" s="95">
        <f>COUNTIF($A363:$M363,"*Branquart*")</f>
        <v>1</v>
      </c>
      <c r="AE363" s="150">
        <f>COUNTIF($A363:$M363,"*louvard*")</f>
        <v>1</v>
      </c>
      <c r="AF363" s="95">
        <f>COUNTIF($A363:$M363,"*langlois*")</f>
        <v>1</v>
      </c>
      <c r="AG363" s="95">
        <f>COUNTIF($A363:$M363,"*fitz*")</f>
        <v>1</v>
      </c>
      <c r="AH363" s="95">
        <f>COUNTIF($A363:$M363,"*summa*")</f>
        <v>1</v>
      </c>
      <c r="AI363" s="95">
        <f>COUNTIF($A363:$M363,"*grosset*")</f>
        <v>1</v>
      </c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</row>
    <row r="364" spans="1:48" x14ac:dyDescent="0.25">
      <c r="A364" s="93">
        <f t="shared" si="14"/>
        <v>43910</v>
      </c>
      <c r="B364" s="72" t="s">
        <v>9</v>
      </c>
      <c r="C364" s="75" t="s">
        <v>78</v>
      </c>
      <c r="D364" s="137" t="s">
        <v>33</v>
      </c>
      <c r="E364" s="93" t="s">
        <v>231</v>
      </c>
      <c r="F364" s="75" t="s">
        <v>178</v>
      </c>
      <c r="G364" s="93" t="s">
        <v>1</v>
      </c>
      <c r="H364" s="93"/>
      <c r="I364" s="93"/>
      <c r="J364" s="73"/>
      <c r="K364" s="93" t="s">
        <v>20</v>
      </c>
      <c r="L364" s="127" t="s">
        <v>365</v>
      </c>
      <c r="M364" s="93" t="s">
        <v>353</v>
      </c>
      <c r="N364" s="93" t="s">
        <v>78</v>
      </c>
      <c r="O364" s="93"/>
      <c r="P364" s="93"/>
      <c r="Q364" s="93"/>
      <c r="R364" s="93" t="s">
        <v>33</v>
      </c>
      <c r="S364" s="56"/>
      <c r="T364" s="151"/>
      <c r="U364" s="93"/>
      <c r="V364" s="34"/>
      <c r="W364" s="95">
        <f>COUNTIF($A364:$M364,"*raulic*")</f>
        <v>1</v>
      </c>
      <c r="X364" s="26"/>
      <c r="Y364" s="26"/>
      <c r="Z364" s="26"/>
      <c r="AA364" s="95">
        <f>COUNTIF($A364:$M364,"*béland*")</f>
        <v>1</v>
      </c>
      <c r="AB364" s="95">
        <f>COUNTIF($A364:$M364,"*jalenques*")</f>
        <v>1</v>
      </c>
      <c r="AC364" s="95">
        <f>COUNTIF($A364:$M364,"*boudreau*")</f>
        <v>1</v>
      </c>
      <c r="AD364" s="95">
        <f>COUNTIF($A364:$M364,"*Branquart*")</f>
        <v>1</v>
      </c>
      <c r="AE364" s="95">
        <f>COUNTIF($A364:$M364,"*louvard*")</f>
        <v>1</v>
      </c>
      <c r="AF364" s="27"/>
      <c r="AG364" s="95">
        <f>COUNTIF($A364:$M364,"*fitz*")</f>
        <v>1</v>
      </c>
      <c r="AH364" s="95">
        <f>COUNTIF($A364:$M364,"*summa*")</f>
        <v>1</v>
      </c>
      <c r="AI364" s="95">
        <f>COUNTIF($A364:$M364,"*grosset*")</f>
        <v>1</v>
      </c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</row>
    <row r="365" spans="1:48" x14ac:dyDescent="0.25">
      <c r="A365" s="92">
        <f t="shared" si="14"/>
        <v>43911</v>
      </c>
      <c r="B365" s="92"/>
      <c r="C365" s="92"/>
      <c r="D365" s="92"/>
      <c r="E365" s="92"/>
      <c r="F365" s="92"/>
      <c r="G365" s="92"/>
      <c r="H365" s="92"/>
      <c r="I365" s="92"/>
      <c r="J365" s="71"/>
      <c r="K365" s="92"/>
      <c r="L365" s="164"/>
      <c r="M365" s="92"/>
      <c r="N365" s="92"/>
      <c r="O365" s="92"/>
      <c r="P365" s="92" t="s">
        <v>78</v>
      </c>
      <c r="Q365" s="92" t="s">
        <v>34</v>
      </c>
      <c r="R365" s="92" t="s">
        <v>33</v>
      </c>
      <c r="S365" s="92" t="s">
        <v>20</v>
      </c>
      <c r="T365" s="71"/>
      <c r="U365" s="92"/>
      <c r="V365" s="34"/>
      <c r="W365" s="26"/>
      <c r="X365" s="26"/>
      <c r="Y365" s="26"/>
      <c r="Z365" s="26"/>
      <c r="AA365" s="26"/>
      <c r="AB365" s="27"/>
      <c r="AC365" s="27"/>
      <c r="AD365" s="27"/>
      <c r="AE365" s="27"/>
      <c r="AF365" s="27"/>
      <c r="AG365" s="27"/>
      <c r="AH365" s="27"/>
      <c r="AI365" s="27"/>
      <c r="AJ365" s="70"/>
      <c r="AK365" s="70"/>
      <c r="AL365" s="70"/>
      <c r="AM365" s="70"/>
      <c r="AN365" s="17"/>
      <c r="AO365" s="17"/>
      <c r="AP365" s="17"/>
      <c r="AQ365" s="70"/>
      <c r="AR365" s="70"/>
      <c r="AS365" s="70"/>
      <c r="AT365" s="70"/>
      <c r="AU365" s="70"/>
      <c r="AV365" s="70"/>
    </row>
    <row r="366" spans="1:48" x14ac:dyDescent="0.25">
      <c r="A366" s="92">
        <f t="shared" si="14"/>
        <v>43912</v>
      </c>
      <c r="B366" s="92"/>
      <c r="C366" s="92"/>
      <c r="D366" s="92"/>
      <c r="E366" s="92"/>
      <c r="F366" s="92"/>
      <c r="G366" s="92"/>
      <c r="H366" s="92"/>
      <c r="I366" s="92"/>
      <c r="J366" s="71"/>
      <c r="K366" s="92"/>
      <c r="L366" s="164"/>
      <c r="M366" s="92"/>
      <c r="N366" s="92"/>
      <c r="O366" s="92"/>
      <c r="P366" s="92" t="s">
        <v>78</v>
      </c>
      <c r="Q366" s="92" t="s">
        <v>34</v>
      </c>
      <c r="R366" s="92" t="s">
        <v>33</v>
      </c>
      <c r="S366" s="92" t="s">
        <v>20</v>
      </c>
      <c r="T366" s="71"/>
      <c r="U366" s="92"/>
      <c r="V366" s="34"/>
      <c r="W366" s="26"/>
      <c r="X366" s="26"/>
      <c r="Y366" s="26"/>
      <c r="Z366" s="26"/>
      <c r="AA366" s="26"/>
      <c r="AB366" s="27"/>
      <c r="AC366" s="27"/>
      <c r="AD366" s="27"/>
      <c r="AE366" s="27"/>
      <c r="AF366" s="27"/>
      <c r="AG366" s="27"/>
      <c r="AH366" s="27"/>
      <c r="AI366" s="27"/>
      <c r="AJ366" s="70"/>
      <c r="AK366" s="70"/>
      <c r="AL366" s="70"/>
      <c r="AM366" s="70"/>
      <c r="AN366" s="17"/>
      <c r="AO366" s="17"/>
      <c r="AP366" s="17"/>
      <c r="AQ366" s="70"/>
      <c r="AR366" s="70"/>
      <c r="AS366" s="70"/>
      <c r="AT366" s="70"/>
      <c r="AU366" s="70"/>
      <c r="AV366" s="70"/>
    </row>
    <row r="367" spans="1:48" x14ac:dyDescent="0.25">
      <c r="A367" s="93">
        <f t="shared" si="14"/>
        <v>43913</v>
      </c>
      <c r="B367" s="72" t="s">
        <v>33</v>
      </c>
      <c r="C367" s="75" t="s">
        <v>78</v>
      </c>
      <c r="D367" s="93" t="s">
        <v>54</v>
      </c>
      <c r="E367" s="75" t="s">
        <v>142</v>
      </c>
      <c r="F367" s="75" t="s">
        <v>40</v>
      </c>
      <c r="G367" s="93"/>
      <c r="H367" s="93" t="s">
        <v>247</v>
      </c>
      <c r="I367" s="93"/>
      <c r="J367" s="73" t="s">
        <v>224</v>
      </c>
      <c r="K367" s="93" t="s">
        <v>248</v>
      </c>
      <c r="L367" s="127" t="s">
        <v>364</v>
      </c>
      <c r="M367" s="93" t="s">
        <v>378</v>
      </c>
      <c r="N367" s="93" t="s">
        <v>135</v>
      </c>
      <c r="O367" s="93"/>
      <c r="P367" s="93"/>
      <c r="Q367" s="93"/>
      <c r="R367" s="93" t="s">
        <v>10</v>
      </c>
      <c r="S367" s="93"/>
      <c r="T367" s="73"/>
      <c r="U367" s="93"/>
      <c r="V367" s="34"/>
      <c r="W367" s="95">
        <f>COUNTIF($A367:$M367,"*raulic*")</f>
        <v>1</v>
      </c>
      <c r="X367" s="26"/>
      <c r="Y367" s="26"/>
      <c r="Z367" s="26"/>
      <c r="AA367" s="95">
        <f>COUNTIF($A367:$M367,"*béland*")</f>
        <v>1</v>
      </c>
      <c r="AB367" s="95">
        <f>COUNTIF($A367:$M367,"*jalenques*")</f>
        <v>1</v>
      </c>
      <c r="AC367" s="95">
        <f>COUNTIF($A367:$M367,"*boudreau*")</f>
        <v>1</v>
      </c>
      <c r="AD367" s="95">
        <f>COUNTIF($A367:$M367,"*Branquart*")</f>
        <v>1</v>
      </c>
      <c r="AE367" s="95">
        <f>COUNTIF($A367:$M367,"*louvard*")</f>
        <v>1</v>
      </c>
      <c r="AF367" s="95">
        <f>COUNTIF($A367:$M367,"*langlois*")</f>
        <v>1</v>
      </c>
      <c r="AG367" s="95">
        <f>COUNTIF($A367:$M367,"*fitz*")</f>
        <v>1</v>
      </c>
      <c r="AH367" s="95">
        <f>COUNTIF($A367:$M367,"*summa*")</f>
        <v>1</v>
      </c>
      <c r="AI367" s="95">
        <f>COUNTIF($A367:$M367,"*grosset*")</f>
        <v>1</v>
      </c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</row>
    <row r="368" spans="1:48" x14ac:dyDescent="0.25">
      <c r="A368" s="93">
        <f t="shared" si="14"/>
        <v>43914</v>
      </c>
      <c r="B368" s="72" t="s">
        <v>33</v>
      </c>
      <c r="C368" s="75" t="s">
        <v>78</v>
      </c>
      <c r="D368" s="93" t="s">
        <v>20</v>
      </c>
      <c r="E368" s="75" t="s">
        <v>142</v>
      </c>
      <c r="F368" s="75" t="s">
        <v>40</v>
      </c>
      <c r="G368" s="93" t="s">
        <v>321</v>
      </c>
      <c r="H368" s="93" t="s">
        <v>247</v>
      </c>
      <c r="I368" s="93"/>
      <c r="J368" s="73"/>
      <c r="K368" s="93" t="s">
        <v>248</v>
      </c>
      <c r="L368" s="127" t="s">
        <v>364</v>
      </c>
      <c r="M368" s="93" t="s">
        <v>378</v>
      </c>
      <c r="N368" s="93" t="s">
        <v>135</v>
      </c>
      <c r="O368" s="93"/>
      <c r="P368" s="93"/>
      <c r="Q368" s="93"/>
      <c r="R368" s="93" t="s">
        <v>10</v>
      </c>
      <c r="S368" s="93"/>
      <c r="T368" s="73"/>
      <c r="U368" s="93"/>
      <c r="V368" s="34"/>
      <c r="W368" s="95">
        <f>COUNTIF($A368:$M368,"*raulic*")</f>
        <v>1</v>
      </c>
      <c r="X368" s="26"/>
      <c r="Y368" s="26"/>
      <c r="Z368" s="26"/>
      <c r="AA368" s="95">
        <f>COUNTIF($A368:$M368,"*béland*")</f>
        <v>1</v>
      </c>
      <c r="AB368" s="95">
        <f>COUNTIF($A368:$M368,"*jalenques*")</f>
        <v>1</v>
      </c>
      <c r="AC368" s="95">
        <f>COUNTIF($A368:$M368,"*jalenques*")</f>
        <v>1</v>
      </c>
      <c r="AD368" s="95">
        <f>COUNTIF($A368:$M368,"*Branquart*")</f>
        <v>1</v>
      </c>
      <c r="AE368" s="95">
        <f>COUNTIF($A368:$M368,"*louvard*")</f>
        <v>1</v>
      </c>
      <c r="AF368" s="95">
        <f>COUNTIF($A368:$M368,"*langlois*")</f>
        <v>1</v>
      </c>
      <c r="AG368" s="95">
        <f>COUNTIF($A368:$M368,"*fitz*")</f>
        <v>1</v>
      </c>
      <c r="AH368" s="95">
        <f>COUNTIF($A368:$M368,"*summa*")</f>
        <v>1</v>
      </c>
      <c r="AI368" s="95">
        <f>COUNTIF($A368:$M368,"*grosset*")</f>
        <v>1</v>
      </c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</row>
    <row r="369" spans="1:48" x14ac:dyDescent="0.25">
      <c r="A369" s="93">
        <f t="shared" si="14"/>
        <v>43915</v>
      </c>
      <c r="B369" s="72" t="s">
        <v>33</v>
      </c>
      <c r="C369" s="75" t="s">
        <v>78</v>
      </c>
      <c r="D369" s="93" t="s">
        <v>54</v>
      </c>
      <c r="E369" s="75" t="s">
        <v>142</v>
      </c>
      <c r="F369" s="75" t="s">
        <v>40</v>
      </c>
      <c r="G369" s="93"/>
      <c r="H369" s="93" t="s">
        <v>247</v>
      </c>
      <c r="I369" s="93"/>
      <c r="J369" s="73"/>
      <c r="K369" s="93" t="s">
        <v>249</v>
      </c>
      <c r="L369" s="127" t="s">
        <v>364</v>
      </c>
      <c r="M369" s="93" t="s">
        <v>378</v>
      </c>
      <c r="N369" s="93" t="s">
        <v>78</v>
      </c>
      <c r="O369" s="93"/>
      <c r="P369" s="93"/>
      <c r="Q369" s="93"/>
      <c r="R369" s="93" t="s">
        <v>10</v>
      </c>
      <c r="S369" s="93"/>
      <c r="T369" s="73"/>
      <c r="U369" s="93"/>
      <c r="V369" s="34"/>
      <c r="W369" s="95">
        <f>COUNTIF($A369:$M369,"*raulic*")</f>
        <v>1</v>
      </c>
      <c r="X369" s="26"/>
      <c r="Y369" s="26"/>
      <c r="Z369" s="26"/>
      <c r="AA369" s="95">
        <f>COUNTIF($A369:$M369,"*béland*")</f>
        <v>1</v>
      </c>
      <c r="AB369" s="95">
        <f>COUNTIF($A369:$M369,"*jalenques*")</f>
        <v>1</v>
      </c>
      <c r="AC369" s="95">
        <f>COUNTIF($A369:$M369,"*jalenques*")</f>
        <v>1</v>
      </c>
      <c r="AD369" s="95">
        <f>COUNTIF($A369:$M369,"*Branquart*")</f>
        <v>1</v>
      </c>
      <c r="AE369" s="95">
        <f>COUNTIF($A369:$M369,"*louvard*")</f>
        <v>1</v>
      </c>
      <c r="AF369" s="95">
        <f>COUNTIF($A369:$M369,"*langlois*")</f>
        <v>1</v>
      </c>
      <c r="AG369" s="95">
        <f>COUNTIF($A369:$M369,"*fitz*")</f>
        <v>1</v>
      </c>
      <c r="AH369" s="95">
        <f>COUNTIF($A369:$M369,"*summa*")</f>
        <v>1</v>
      </c>
      <c r="AI369" s="95">
        <f>COUNTIF($A369:$M369,"*grosset*")</f>
        <v>1</v>
      </c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</row>
    <row r="370" spans="1:48" x14ac:dyDescent="0.25">
      <c r="A370" s="93">
        <f t="shared" si="14"/>
        <v>43916</v>
      </c>
      <c r="B370" s="72" t="s">
        <v>33</v>
      </c>
      <c r="C370" s="75" t="s">
        <v>78</v>
      </c>
      <c r="D370" s="93" t="s">
        <v>54</v>
      </c>
      <c r="E370" s="75" t="s">
        <v>142</v>
      </c>
      <c r="F370" s="75" t="s">
        <v>40</v>
      </c>
      <c r="G370" s="93"/>
      <c r="H370" s="93" t="s">
        <v>247</v>
      </c>
      <c r="I370" s="93"/>
      <c r="J370" s="73"/>
      <c r="K370" s="93" t="s">
        <v>249</v>
      </c>
      <c r="L370" s="127" t="s">
        <v>364</v>
      </c>
      <c r="M370" s="93" t="s">
        <v>378</v>
      </c>
      <c r="N370" s="93" t="s">
        <v>78</v>
      </c>
      <c r="O370" s="93"/>
      <c r="P370" s="93"/>
      <c r="Q370" s="93"/>
      <c r="R370" s="93" t="s">
        <v>10</v>
      </c>
      <c r="S370" s="93"/>
      <c r="T370" s="73"/>
      <c r="U370" s="93"/>
      <c r="V370" s="34"/>
      <c r="W370" s="95">
        <f>COUNTIF($A370:$M370,"*raulic*")</f>
        <v>1</v>
      </c>
      <c r="X370" s="26"/>
      <c r="Y370" s="26"/>
      <c r="Z370" s="26"/>
      <c r="AA370" s="95">
        <f>COUNTIF($A370:$M370,"*béland*")</f>
        <v>1</v>
      </c>
      <c r="AB370" s="95">
        <f>COUNTIF($A370:$M370,"*jalenques*")</f>
        <v>1</v>
      </c>
      <c r="AC370" s="95">
        <f>COUNTIF($A370:$M370,"*jalenques*")</f>
        <v>1</v>
      </c>
      <c r="AD370" s="95">
        <f>COUNTIF($A370:$M370,"*Branquart*")</f>
        <v>1</v>
      </c>
      <c r="AE370" s="95">
        <f>COUNTIF($A370:$M370,"*louvard*")</f>
        <v>1</v>
      </c>
      <c r="AF370" s="95">
        <f>COUNTIF($A370:$M370,"*langlois*")</f>
        <v>1</v>
      </c>
      <c r="AG370" s="95">
        <f>COUNTIF($A370:$M370,"*fitz*")</f>
        <v>1</v>
      </c>
      <c r="AH370" s="95">
        <f>COUNTIF($A370:$M370,"*summa*")</f>
        <v>1</v>
      </c>
      <c r="AI370" s="95">
        <f>COUNTIF($A370:$M370,"*grosset*")</f>
        <v>1</v>
      </c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</row>
    <row r="371" spans="1:48" x14ac:dyDescent="0.25">
      <c r="A371" s="93">
        <f t="shared" si="14"/>
        <v>43917</v>
      </c>
      <c r="B371" s="93" t="s">
        <v>33</v>
      </c>
      <c r="C371" s="75" t="s">
        <v>78</v>
      </c>
      <c r="D371" s="93" t="s">
        <v>30</v>
      </c>
      <c r="E371" s="75" t="s">
        <v>142</v>
      </c>
      <c r="F371" s="75" t="s">
        <v>8</v>
      </c>
      <c r="G371" s="93" t="s">
        <v>232</v>
      </c>
      <c r="H371" s="93" t="s">
        <v>247</v>
      </c>
      <c r="I371" s="93"/>
      <c r="J371" s="73"/>
      <c r="K371" s="93" t="s">
        <v>173</v>
      </c>
      <c r="L371" s="127" t="s">
        <v>364</v>
      </c>
      <c r="M371" s="93" t="s">
        <v>378</v>
      </c>
      <c r="N371" s="93" t="s">
        <v>224</v>
      </c>
      <c r="O371" s="93"/>
      <c r="P371" s="93"/>
      <c r="Q371" s="93"/>
      <c r="R371" s="93" t="s">
        <v>10</v>
      </c>
      <c r="S371" s="56"/>
      <c r="T371" s="151"/>
      <c r="U371" s="93"/>
      <c r="V371" s="34"/>
      <c r="W371" s="95">
        <f>COUNTIF($A371:$M371,"*raulic*")</f>
        <v>1</v>
      </c>
      <c r="X371" s="26"/>
      <c r="Y371" s="26"/>
      <c r="Z371" s="26"/>
      <c r="AA371" s="95">
        <f>COUNTIF($A371:$M371,"*béland*")</f>
        <v>1</v>
      </c>
      <c r="AB371" s="95">
        <f>COUNTIF($A371:$M371,"*jalenques*")</f>
        <v>1</v>
      </c>
      <c r="AC371" s="95">
        <f>COUNTIF($A371:$M371,"*boudreau*")</f>
        <v>1</v>
      </c>
      <c r="AD371" s="95">
        <f>COUNTIF($A371:$M371,"*Branquart*")</f>
        <v>1</v>
      </c>
      <c r="AE371" s="95">
        <f>COUNTIF($A371:$M371,"*louvard*")</f>
        <v>1</v>
      </c>
      <c r="AF371" s="27"/>
      <c r="AG371" s="95">
        <f>COUNTIF($A371:$M371,"*fitz*")</f>
        <v>1</v>
      </c>
      <c r="AH371" s="95">
        <f>COUNTIF($A371:$M371,"*summa*")</f>
        <v>1</v>
      </c>
      <c r="AI371" s="95">
        <f>COUNTIF($A371:$M371,"*grosset*")</f>
        <v>1</v>
      </c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</row>
    <row r="372" spans="1:48" x14ac:dyDescent="0.25">
      <c r="A372" s="92">
        <f t="shared" si="14"/>
        <v>43918</v>
      </c>
      <c r="B372" s="92"/>
      <c r="C372" s="92"/>
      <c r="D372" s="92"/>
      <c r="E372" s="92"/>
      <c r="F372" s="92"/>
      <c r="G372" s="92"/>
      <c r="H372" s="92"/>
      <c r="I372" s="92"/>
      <c r="J372" s="71"/>
      <c r="K372" s="92"/>
      <c r="L372" s="164"/>
      <c r="M372" s="92"/>
      <c r="N372" s="92"/>
      <c r="O372" s="92"/>
      <c r="P372" s="92" t="s">
        <v>224</v>
      </c>
      <c r="Q372" s="92" t="s">
        <v>1</v>
      </c>
      <c r="R372" s="92" t="s">
        <v>10</v>
      </c>
      <c r="S372" s="92" t="s">
        <v>33</v>
      </c>
      <c r="T372" s="71"/>
      <c r="U372" s="92"/>
      <c r="V372" s="34"/>
      <c r="W372" s="26"/>
      <c r="X372" s="26"/>
      <c r="Y372" s="26"/>
      <c r="Z372" s="26"/>
      <c r="AA372" s="26"/>
      <c r="AB372" s="27"/>
      <c r="AC372" s="27"/>
      <c r="AD372" s="27"/>
      <c r="AE372" s="27"/>
      <c r="AF372" s="27"/>
      <c r="AG372" s="27"/>
      <c r="AH372" s="27"/>
      <c r="AI372" s="27"/>
      <c r="AJ372" s="70"/>
      <c r="AK372" s="70"/>
      <c r="AL372" s="70"/>
      <c r="AM372" s="70"/>
      <c r="AN372" s="17"/>
      <c r="AO372" s="17"/>
      <c r="AP372" s="17"/>
      <c r="AQ372" s="70"/>
      <c r="AR372" s="70"/>
      <c r="AS372" s="70"/>
      <c r="AT372" s="70"/>
      <c r="AU372" s="70"/>
      <c r="AV372" s="70"/>
    </row>
    <row r="373" spans="1:48" x14ac:dyDescent="0.25">
      <c r="A373" s="92">
        <f t="shared" si="14"/>
        <v>43919</v>
      </c>
      <c r="B373" s="92"/>
      <c r="C373" s="92"/>
      <c r="D373" s="92"/>
      <c r="E373" s="92"/>
      <c r="F373" s="92"/>
      <c r="G373" s="92"/>
      <c r="H373" s="92"/>
      <c r="I373" s="92"/>
      <c r="J373" s="71"/>
      <c r="K373" s="92"/>
      <c r="L373" s="164"/>
      <c r="M373" s="92"/>
      <c r="N373" s="92"/>
      <c r="O373" s="92"/>
      <c r="P373" s="92" t="s">
        <v>224</v>
      </c>
      <c r="Q373" s="92" t="s">
        <v>1</v>
      </c>
      <c r="R373" s="92" t="s">
        <v>10</v>
      </c>
      <c r="S373" s="92" t="s">
        <v>33</v>
      </c>
      <c r="T373" s="71"/>
      <c r="U373" s="92"/>
      <c r="V373" s="34"/>
      <c r="W373" s="26"/>
      <c r="X373" s="26"/>
      <c r="Y373" s="26"/>
      <c r="Z373" s="26"/>
      <c r="AA373" s="26"/>
      <c r="AB373" s="27"/>
      <c r="AC373" s="27"/>
      <c r="AD373" s="27"/>
      <c r="AE373" s="27"/>
      <c r="AF373" s="27"/>
      <c r="AG373" s="27"/>
      <c r="AH373" s="27"/>
      <c r="AI373" s="27"/>
      <c r="AJ373" s="70"/>
      <c r="AK373" s="70"/>
      <c r="AL373" s="70"/>
      <c r="AM373" s="70"/>
      <c r="AN373" s="17"/>
      <c r="AO373" s="17"/>
      <c r="AP373" s="17"/>
      <c r="AQ373" s="70"/>
      <c r="AR373" s="70"/>
      <c r="AS373" s="70"/>
      <c r="AT373" s="70"/>
      <c r="AU373" s="70"/>
      <c r="AV373" s="70"/>
    </row>
    <row r="374" spans="1:48" x14ac:dyDescent="0.25">
      <c r="A374" s="93">
        <f t="shared" si="14"/>
        <v>43920</v>
      </c>
      <c r="B374" s="72" t="s">
        <v>9</v>
      </c>
      <c r="C374" s="75" t="s">
        <v>135</v>
      </c>
      <c r="D374" s="93" t="s">
        <v>38</v>
      </c>
      <c r="E374" s="75" t="s">
        <v>70</v>
      </c>
      <c r="F374" s="75" t="s">
        <v>234</v>
      </c>
      <c r="G374" s="93"/>
      <c r="H374" s="93"/>
      <c r="I374" s="93"/>
      <c r="J374" s="73" t="s">
        <v>20</v>
      </c>
      <c r="K374" s="93" t="s">
        <v>108</v>
      </c>
      <c r="L374" s="127" t="s">
        <v>364</v>
      </c>
      <c r="M374" s="93" t="s">
        <v>378</v>
      </c>
      <c r="N374" s="93" t="s">
        <v>135</v>
      </c>
      <c r="O374" s="93"/>
      <c r="P374" s="93"/>
      <c r="Q374" s="93"/>
      <c r="R374" s="93"/>
      <c r="S374" s="93"/>
      <c r="T374" s="73"/>
      <c r="U374" s="93"/>
      <c r="V374" s="34"/>
      <c r="W374" s="95">
        <f>COUNTIF($A374:$M374,"*raulic*")</f>
        <v>2</v>
      </c>
      <c r="X374" s="26"/>
      <c r="Y374" s="26"/>
      <c r="Z374" s="26"/>
      <c r="AA374" s="95">
        <f>COUNTIF($A374:$M374,"*béland*")</f>
        <v>1</v>
      </c>
      <c r="AB374" s="95">
        <f>COUNTIF($A374:$M374,"*jalenques*")</f>
        <v>1</v>
      </c>
      <c r="AC374" s="95">
        <f>COUNTIF($A374:$M374,"*boudreau*")</f>
        <v>1</v>
      </c>
      <c r="AD374" s="95">
        <f>COUNTIF($A374:$M374,"*Branquart*")</f>
        <v>1</v>
      </c>
      <c r="AE374" s="150">
        <f>COUNTIF($A374:$M374,"*louvard*")</f>
        <v>1</v>
      </c>
      <c r="AF374" s="95">
        <f>COUNTIF($A374:$M374,"*langlois*")</f>
        <v>1</v>
      </c>
      <c r="AG374" s="95">
        <f>COUNTIF($A374:$M374,"*fitz*")</f>
        <v>1</v>
      </c>
      <c r="AH374" s="95">
        <f>COUNTIF($A374:$M374,"*summa*")</f>
        <v>1</v>
      </c>
      <c r="AI374" s="95">
        <f>COUNTIF($A374:$M374,"*grosset*")</f>
        <v>1</v>
      </c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</row>
    <row r="375" spans="1:48" x14ac:dyDescent="0.25">
      <c r="A375" s="93">
        <f t="shared" si="14"/>
        <v>43921</v>
      </c>
      <c r="B375" s="72" t="s">
        <v>33</v>
      </c>
      <c r="C375" s="75" t="s">
        <v>135</v>
      </c>
      <c r="D375" s="93" t="s">
        <v>10</v>
      </c>
      <c r="E375" s="75" t="s">
        <v>70</v>
      </c>
      <c r="F375" s="75" t="s">
        <v>234</v>
      </c>
      <c r="G375" s="93" t="s">
        <v>65</v>
      </c>
      <c r="H375" s="93"/>
      <c r="I375" s="93"/>
      <c r="J375" s="73" t="s">
        <v>20</v>
      </c>
      <c r="K375" s="93" t="s">
        <v>330</v>
      </c>
      <c r="L375" s="127" t="s">
        <v>364</v>
      </c>
      <c r="M375" s="93" t="s">
        <v>378</v>
      </c>
      <c r="N375" s="93" t="s">
        <v>135</v>
      </c>
      <c r="O375" s="93"/>
      <c r="P375" s="93"/>
      <c r="Q375" s="93"/>
      <c r="R375" s="93"/>
      <c r="S375" s="93"/>
      <c r="T375" s="73"/>
      <c r="U375" s="93"/>
      <c r="V375" s="34"/>
      <c r="W375" s="160">
        <f>COUNTIF($A375:$M375,"*raulic*")</f>
        <v>2</v>
      </c>
      <c r="X375" s="26"/>
      <c r="Y375" s="26"/>
      <c r="Z375" s="26"/>
      <c r="AA375" s="95">
        <f>COUNTIF($A375:$M375,"*béland*")</f>
        <v>1</v>
      </c>
      <c r="AB375" s="95">
        <f>COUNTIF($A375:$M375,"*jalenques*")</f>
        <v>1</v>
      </c>
      <c r="AC375" s="95">
        <f>COUNTIF($A375:$M375,"*jalenques*")</f>
        <v>1</v>
      </c>
      <c r="AD375" s="95">
        <f>COUNTIF($A375:$M375,"*Branquart*")</f>
        <v>1</v>
      </c>
      <c r="AE375" s="95">
        <f>COUNTIF($A375:$M375,"*louvard*")</f>
        <v>1</v>
      </c>
      <c r="AF375" s="95">
        <f>COUNTIF($A375:$M375,"*langlois*")</f>
        <v>1</v>
      </c>
      <c r="AG375" s="150">
        <f>COUNTIF($A375:$M375,"*fitz*")</f>
        <v>1</v>
      </c>
      <c r="AH375" s="95">
        <f>COUNTIF($A375:$M375,"*summa*")</f>
        <v>1</v>
      </c>
      <c r="AI375" s="95">
        <f>COUNTIF($A375:$M375,"*grosset*")</f>
        <v>2</v>
      </c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</row>
    <row r="376" spans="1:48" x14ac:dyDescent="0.25">
      <c r="A376" s="93">
        <f t="shared" si="14"/>
        <v>43922</v>
      </c>
      <c r="B376" s="72" t="s">
        <v>9</v>
      </c>
      <c r="C376" s="75" t="s">
        <v>135</v>
      </c>
      <c r="D376" s="93" t="s">
        <v>38</v>
      </c>
      <c r="E376" s="75" t="s">
        <v>70</v>
      </c>
      <c r="F376" s="75" t="s">
        <v>234</v>
      </c>
      <c r="G376" s="93"/>
      <c r="H376" s="93"/>
      <c r="I376" s="93"/>
      <c r="J376" s="73" t="s">
        <v>20</v>
      </c>
      <c r="K376" s="93" t="s">
        <v>78</v>
      </c>
      <c r="L376" s="127" t="s">
        <v>364</v>
      </c>
      <c r="M376" s="93" t="s">
        <v>378</v>
      </c>
      <c r="N376" s="93" t="s">
        <v>224</v>
      </c>
      <c r="O376" s="93"/>
      <c r="P376" s="93"/>
      <c r="Q376" s="93"/>
      <c r="R376" s="93"/>
      <c r="S376" s="93"/>
      <c r="T376" s="73"/>
      <c r="U376" s="93"/>
      <c r="V376" s="34"/>
      <c r="W376" s="95">
        <f>COUNTIF($A376:$M376,"*raulic*")</f>
        <v>1</v>
      </c>
      <c r="X376" s="26"/>
      <c r="Y376" s="26"/>
      <c r="Z376" s="26"/>
      <c r="AA376" s="95">
        <f>COUNTIF($A376:$M376,"*béland*")</f>
        <v>1</v>
      </c>
      <c r="AB376" s="95">
        <f>COUNTIF($A376:$M376,"*jalenques*")</f>
        <v>1</v>
      </c>
      <c r="AC376" s="95">
        <f>COUNTIF($A376:$M376,"*jalenques*")</f>
        <v>1</v>
      </c>
      <c r="AD376" s="95">
        <f>COUNTIF($A376:$M376,"*Branquart*")</f>
        <v>1</v>
      </c>
      <c r="AE376" s="95">
        <f>COUNTIF($A376:$M376,"*louvard*")</f>
        <v>1</v>
      </c>
      <c r="AF376" s="95">
        <f>COUNTIF($A376:$M376,"*langlois*")</f>
        <v>1</v>
      </c>
      <c r="AG376" s="95">
        <f>COUNTIF($A376:$M376,"*fitz*")</f>
        <v>1</v>
      </c>
      <c r="AH376" s="95">
        <f>COUNTIF($A376:$M376,"*summa*")</f>
        <v>1</v>
      </c>
      <c r="AI376" s="95">
        <f>COUNTIF($A376:$M376,"*grosset*")</f>
        <v>1</v>
      </c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</row>
    <row r="377" spans="1:48" x14ac:dyDescent="0.25">
      <c r="A377" s="93">
        <f t="shared" si="14"/>
        <v>43923</v>
      </c>
      <c r="B377" s="72" t="s">
        <v>9</v>
      </c>
      <c r="C377" s="75" t="s">
        <v>135</v>
      </c>
      <c r="D377" s="93" t="s">
        <v>38</v>
      </c>
      <c r="E377" s="75" t="s">
        <v>70</v>
      </c>
      <c r="F377" s="75" t="s">
        <v>234</v>
      </c>
      <c r="G377" s="93"/>
      <c r="H377" s="93"/>
      <c r="I377" s="93"/>
      <c r="J377" s="73" t="s">
        <v>20</v>
      </c>
      <c r="K377" s="93" t="s">
        <v>78</v>
      </c>
      <c r="L377" s="127" t="s">
        <v>364</v>
      </c>
      <c r="M377" s="93" t="s">
        <v>378</v>
      </c>
      <c r="N377" s="93" t="s">
        <v>224</v>
      </c>
      <c r="O377" s="93"/>
      <c r="P377" s="93"/>
      <c r="Q377" s="93"/>
      <c r="R377" s="93"/>
      <c r="S377" s="93"/>
      <c r="T377" s="73"/>
      <c r="U377" s="93"/>
      <c r="V377" s="34"/>
      <c r="W377" s="95">
        <f>COUNTIF($A377:$M377,"*raulic*")</f>
        <v>1</v>
      </c>
      <c r="X377" s="26"/>
      <c r="Y377" s="26"/>
      <c r="Z377" s="26"/>
      <c r="AA377" s="95">
        <f>COUNTIF($A377:$M377,"*béland*")</f>
        <v>1</v>
      </c>
      <c r="AB377" s="95">
        <f>COUNTIF($A377:$M377,"*jalenques*")</f>
        <v>1</v>
      </c>
      <c r="AC377" s="95">
        <f>COUNTIF($A377:$M377,"*jalenques*")</f>
        <v>1</v>
      </c>
      <c r="AD377" s="95">
        <f>COUNTIF($A377:$M377,"*Branquart*")</f>
        <v>1</v>
      </c>
      <c r="AE377" s="95">
        <f>COUNTIF($A377:$M377,"*louvard*")</f>
        <v>1</v>
      </c>
      <c r="AF377" s="95">
        <f>COUNTIF($A377:$M377,"*langlois*")</f>
        <v>1</v>
      </c>
      <c r="AG377" s="95">
        <f>COUNTIF($A377:$M377,"*fitz*")</f>
        <v>1</v>
      </c>
      <c r="AH377" s="95">
        <f>COUNTIF($A377:$M377,"*summa*")</f>
        <v>1</v>
      </c>
      <c r="AI377" s="95">
        <f>COUNTIF($A377:$M377,"*grosset*")</f>
        <v>1</v>
      </c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</row>
    <row r="378" spans="1:48" x14ac:dyDescent="0.25">
      <c r="A378" s="93">
        <f t="shared" si="14"/>
        <v>43924</v>
      </c>
      <c r="B378" s="72" t="s">
        <v>33</v>
      </c>
      <c r="C378" s="75" t="s">
        <v>135</v>
      </c>
      <c r="D378" s="93" t="s">
        <v>30</v>
      </c>
      <c r="E378" s="75" t="s">
        <v>70</v>
      </c>
      <c r="F378" s="75" t="s">
        <v>8</v>
      </c>
      <c r="G378" s="93" t="s">
        <v>40</v>
      </c>
      <c r="H378" s="93"/>
      <c r="I378" s="93"/>
      <c r="J378" s="73" t="s">
        <v>20</v>
      </c>
      <c r="K378" s="93" t="s">
        <v>331</v>
      </c>
      <c r="L378" s="127" t="s">
        <v>364</v>
      </c>
      <c r="M378" s="93" t="s">
        <v>378</v>
      </c>
      <c r="N378" s="93" t="s">
        <v>274</v>
      </c>
      <c r="O378" s="93"/>
      <c r="P378" s="93"/>
      <c r="Q378" s="93"/>
      <c r="R378" s="93"/>
      <c r="S378" s="56"/>
      <c r="T378" s="151"/>
      <c r="U378" s="93"/>
      <c r="V378" s="34"/>
      <c r="W378" s="95">
        <f>COUNTIF($A378:$M378,"*raulic*")</f>
        <v>1</v>
      </c>
      <c r="X378" s="26"/>
      <c r="Y378" s="26"/>
      <c r="Z378" s="26"/>
      <c r="AA378" s="95">
        <f>COUNTIF($A378:$M378,"*béland*")</f>
        <v>1</v>
      </c>
      <c r="AB378" s="95">
        <f>COUNTIF($A378:$M378,"*jalenques*")</f>
        <v>1</v>
      </c>
      <c r="AC378" s="95">
        <f>COUNTIF($A378:$M378,"*boudreau*")</f>
        <v>1</v>
      </c>
      <c r="AD378" s="95">
        <f>COUNTIF($A378:$M378,"*Branquart*")</f>
        <v>1</v>
      </c>
      <c r="AE378" s="150">
        <f>COUNTIF($A378:$M378,"*louvard*")</f>
        <v>1</v>
      </c>
      <c r="AF378" s="27"/>
      <c r="AG378" s="150">
        <f>COUNTIF($A378:$M378,"*fitz*")</f>
        <v>1</v>
      </c>
      <c r="AH378" s="95">
        <f>COUNTIF($A378:$M378,"*summa*")</f>
        <v>1</v>
      </c>
      <c r="AI378" s="95">
        <f>COUNTIF($A378:$M378,"*grosset*")</f>
        <v>1</v>
      </c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</row>
    <row r="379" spans="1:48" x14ac:dyDescent="0.25">
      <c r="A379" s="92">
        <f t="shared" si="14"/>
        <v>43925</v>
      </c>
      <c r="B379" s="92"/>
      <c r="C379" s="92"/>
      <c r="D379" s="92"/>
      <c r="E379" s="92"/>
      <c r="F379" s="92"/>
      <c r="G379" s="92"/>
      <c r="H379" s="92"/>
      <c r="I379" s="92"/>
      <c r="J379" s="71"/>
      <c r="K379" s="92"/>
      <c r="L379" s="164"/>
      <c r="M379" s="92"/>
      <c r="N379" s="92"/>
      <c r="O379" s="92"/>
      <c r="P379" s="92" t="s">
        <v>78</v>
      </c>
      <c r="Q379" s="92"/>
      <c r="R379" s="92"/>
      <c r="S379" s="92" t="s">
        <v>33</v>
      </c>
      <c r="T379" s="71"/>
      <c r="U379" s="92"/>
      <c r="V379" s="34"/>
      <c r="W379" s="26"/>
      <c r="X379" s="26"/>
      <c r="Y379" s="26"/>
      <c r="Z379" s="26"/>
      <c r="AA379" s="26"/>
      <c r="AB379" s="27"/>
      <c r="AC379" s="27"/>
      <c r="AD379" s="27"/>
      <c r="AE379" s="27"/>
      <c r="AF379" s="27"/>
      <c r="AG379" s="27"/>
      <c r="AH379" s="27"/>
      <c r="AI379" s="27"/>
      <c r="AJ379" s="70"/>
      <c r="AK379" s="70"/>
      <c r="AL379" s="70"/>
      <c r="AM379" s="70"/>
      <c r="AN379" s="17"/>
      <c r="AO379" s="17"/>
      <c r="AP379" s="17"/>
      <c r="AQ379" s="70"/>
      <c r="AR379" s="70"/>
      <c r="AS379" s="70"/>
      <c r="AT379" s="70"/>
      <c r="AU379" s="70"/>
      <c r="AV379" s="70"/>
    </row>
    <row r="380" spans="1:48" x14ac:dyDescent="0.25">
      <c r="A380" s="92">
        <f t="shared" si="14"/>
        <v>43926</v>
      </c>
      <c r="B380" s="92"/>
      <c r="C380" s="92"/>
      <c r="D380" s="92"/>
      <c r="E380" s="92"/>
      <c r="F380" s="92"/>
      <c r="G380" s="92"/>
      <c r="H380" s="92"/>
      <c r="I380" s="92"/>
      <c r="J380" s="71"/>
      <c r="K380" s="92"/>
      <c r="L380" s="164"/>
      <c r="M380" s="92"/>
      <c r="N380" s="92"/>
      <c r="O380" s="92"/>
      <c r="P380" s="92" t="s">
        <v>78</v>
      </c>
      <c r="Q380" s="92"/>
      <c r="R380" s="92"/>
      <c r="S380" s="92" t="s">
        <v>33</v>
      </c>
      <c r="T380" s="71"/>
      <c r="U380" s="92"/>
      <c r="V380" s="34"/>
      <c r="W380" s="26"/>
      <c r="X380" s="26"/>
      <c r="Y380" s="26"/>
      <c r="Z380" s="26"/>
      <c r="AA380" s="26"/>
      <c r="AB380" s="27"/>
      <c r="AC380" s="27"/>
      <c r="AD380" s="27"/>
      <c r="AE380" s="27"/>
      <c r="AF380" s="27"/>
      <c r="AG380" s="27"/>
      <c r="AH380" s="27"/>
      <c r="AI380" s="27"/>
      <c r="AJ380" s="70"/>
      <c r="AK380" s="70"/>
      <c r="AL380" s="70"/>
      <c r="AM380" s="70"/>
      <c r="AN380" s="17"/>
      <c r="AO380" s="17"/>
      <c r="AP380" s="17"/>
      <c r="AQ380" s="70"/>
      <c r="AR380" s="70"/>
      <c r="AS380" s="70"/>
      <c r="AT380" s="70"/>
      <c r="AU380" s="70"/>
      <c r="AV380" s="70"/>
    </row>
    <row r="381" spans="1:48" x14ac:dyDescent="0.25">
      <c r="A381" s="93">
        <f t="shared" si="14"/>
        <v>43927</v>
      </c>
      <c r="B381" s="72" t="s">
        <v>9</v>
      </c>
      <c r="C381" s="75" t="s">
        <v>135</v>
      </c>
      <c r="D381" s="93" t="s">
        <v>38</v>
      </c>
      <c r="E381" s="75" t="s">
        <v>227</v>
      </c>
      <c r="F381" s="75"/>
      <c r="G381" s="93"/>
      <c r="H381" s="93"/>
      <c r="I381" s="93"/>
      <c r="J381" s="73" t="s">
        <v>65</v>
      </c>
      <c r="K381" s="93" t="s">
        <v>42</v>
      </c>
      <c r="L381" s="127" t="s">
        <v>363</v>
      </c>
      <c r="M381" s="93" t="s">
        <v>354</v>
      </c>
      <c r="N381" s="93" t="s">
        <v>224</v>
      </c>
      <c r="O381" s="93"/>
      <c r="P381" s="93"/>
      <c r="Q381" s="93"/>
      <c r="R381" s="93"/>
      <c r="S381" s="93"/>
      <c r="T381" s="73"/>
      <c r="U381" s="93"/>
      <c r="V381" s="34"/>
      <c r="W381" s="95">
        <f>COUNTIF($A381:$M381,"*raulic*")</f>
        <v>1</v>
      </c>
      <c r="X381" s="26"/>
      <c r="Y381" s="26"/>
      <c r="Z381" s="26"/>
      <c r="AA381" s="95">
        <f>COUNTIF($A381:$M381,"*béland*")</f>
        <v>1</v>
      </c>
      <c r="AB381" s="95">
        <f>COUNTIF($A381:$M381,"*jalenques*")</f>
        <v>1</v>
      </c>
      <c r="AC381" s="95">
        <f>COUNTIF($A381:$M381,"*boudreau*")</f>
        <v>1</v>
      </c>
      <c r="AD381" s="95">
        <f>COUNTIF($A381:$M381,"*Branquart*")</f>
        <v>1</v>
      </c>
      <c r="AE381" s="95">
        <f>COUNTIF($A381:$M381,"*louvard*")</f>
        <v>1</v>
      </c>
      <c r="AF381" s="95">
        <f>COUNTIF($A381:$M381,"*langlois*")</f>
        <v>1</v>
      </c>
      <c r="AG381" s="95">
        <f>COUNTIF($A381:$M381,"*fitz*")</f>
        <v>1</v>
      </c>
      <c r="AH381" s="95">
        <f>COUNTIF($A381:$M381,"*summa*")</f>
        <v>1</v>
      </c>
      <c r="AI381" s="95">
        <f>COUNTIF($A381:$M381,"*grosset*")</f>
        <v>1</v>
      </c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</row>
    <row r="382" spans="1:48" x14ac:dyDescent="0.25">
      <c r="A382" s="93">
        <f t="shared" si="14"/>
        <v>43928</v>
      </c>
      <c r="B382" s="72" t="s">
        <v>9</v>
      </c>
      <c r="C382" s="75" t="s">
        <v>135</v>
      </c>
      <c r="D382" s="93" t="s">
        <v>10</v>
      </c>
      <c r="E382" s="75" t="s">
        <v>227</v>
      </c>
      <c r="F382" s="75"/>
      <c r="G382" s="93" t="s">
        <v>73</v>
      </c>
      <c r="H382" s="93"/>
      <c r="I382" s="93"/>
      <c r="J382" s="73" t="s">
        <v>65</v>
      </c>
      <c r="K382" s="93" t="s">
        <v>42</v>
      </c>
      <c r="L382" s="127" t="s">
        <v>363</v>
      </c>
      <c r="M382" s="93" t="s">
        <v>354</v>
      </c>
      <c r="N382" s="93" t="s">
        <v>224</v>
      </c>
      <c r="O382" s="93"/>
      <c r="P382" s="93"/>
      <c r="Q382" s="93"/>
      <c r="R382" s="93"/>
      <c r="S382" s="93"/>
      <c r="T382" s="73"/>
      <c r="U382" s="93"/>
      <c r="V382" s="34"/>
      <c r="W382" s="95">
        <f>COUNTIF($A382:$M382,"*raulic*")</f>
        <v>2</v>
      </c>
      <c r="X382" s="26"/>
      <c r="Y382" s="26"/>
      <c r="Z382" s="26"/>
      <c r="AA382" s="95">
        <f>COUNTIF($A382:$M382,"*béland*")</f>
        <v>1</v>
      </c>
      <c r="AB382" s="95">
        <f>COUNTIF($A382:$M382,"*jalenques*")</f>
        <v>1</v>
      </c>
      <c r="AC382" s="95">
        <f>COUNTIF($A382:$M382,"*jalenques*")</f>
        <v>1</v>
      </c>
      <c r="AD382" s="95">
        <f>COUNTIF($A382:$M382,"*Branquart*")</f>
        <v>1</v>
      </c>
      <c r="AE382" s="95">
        <f>COUNTIF($A382:$M382,"*louvard*")</f>
        <v>1</v>
      </c>
      <c r="AF382" s="95">
        <f>COUNTIF($A382:$M382,"*langlois*")</f>
        <v>1</v>
      </c>
      <c r="AG382" s="95">
        <f>COUNTIF($A382:$M382,"*fitz*")</f>
        <v>1</v>
      </c>
      <c r="AH382" s="95">
        <f>COUNTIF($A382:$M382,"*summa*")</f>
        <v>1</v>
      </c>
      <c r="AI382" s="95">
        <f>COUNTIF($A382:$M382,"*grosset*")</f>
        <v>1</v>
      </c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</row>
    <row r="383" spans="1:48" x14ac:dyDescent="0.25">
      <c r="A383" s="93">
        <f t="shared" si="14"/>
        <v>43929</v>
      </c>
      <c r="B383" s="72" t="s">
        <v>9</v>
      </c>
      <c r="C383" s="75" t="s">
        <v>135</v>
      </c>
      <c r="D383" s="93" t="s">
        <v>38</v>
      </c>
      <c r="E383" s="75" t="s">
        <v>227</v>
      </c>
      <c r="F383" s="75"/>
      <c r="G383" s="93"/>
      <c r="H383" s="93"/>
      <c r="I383" s="93"/>
      <c r="J383" s="73" t="s">
        <v>65</v>
      </c>
      <c r="K383" s="93" t="s">
        <v>42</v>
      </c>
      <c r="L383" s="127" t="s">
        <v>363</v>
      </c>
      <c r="M383" s="93" t="s">
        <v>354</v>
      </c>
      <c r="N383" s="93" t="s">
        <v>78</v>
      </c>
      <c r="O383" s="93"/>
      <c r="P383" s="93"/>
      <c r="Q383" s="93"/>
      <c r="R383" s="93"/>
      <c r="S383" s="93"/>
      <c r="T383" s="73"/>
      <c r="U383" s="93"/>
      <c r="V383" s="34"/>
      <c r="W383" s="95">
        <f>COUNTIF($A383:$M383,"*raulic*")</f>
        <v>1</v>
      </c>
      <c r="X383" s="26"/>
      <c r="Y383" s="26"/>
      <c r="Z383" s="26"/>
      <c r="AA383" s="95">
        <f>COUNTIF($A383:$M383,"*béland*")</f>
        <v>1</v>
      </c>
      <c r="AB383" s="95">
        <f>COUNTIF($A383:$M383,"*jalenques*")</f>
        <v>1</v>
      </c>
      <c r="AC383" s="95">
        <f>COUNTIF($A383:$M383,"*jalenques*")</f>
        <v>1</v>
      </c>
      <c r="AD383" s="95">
        <f>COUNTIF($A383:$M383,"*Branquart*")</f>
        <v>1</v>
      </c>
      <c r="AE383" s="95">
        <f>COUNTIF($A383:$M383,"*louvard*")</f>
        <v>1</v>
      </c>
      <c r="AF383" s="95">
        <f>COUNTIF($A383:$M383,"*langlois*")</f>
        <v>1</v>
      </c>
      <c r="AG383" s="95">
        <f>COUNTIF($A383:$M383,"*fitz*")</f>
        <v>1</v>
      </c>
      <c r="AH383" s="95">
        <f>COUNTIF($A383:$M383,"*summa*")</f>
        <v>1</v>
      </c>
      <c r="AI383" s="95">
        <f>COUNTIF($A383:$M383,"*grosset*")</f>
        <v>1</v>
      </c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</row>
    <row r="384" spans="1:48" x14ac:dyDescent="0.25">
      <c r="A384" s="93">
        <f t="shared" si="14"/>
        <v>43930</v>
      </c>
      <c r="B384" s="72" t="s">
        <v>9</v>
      </c>
      <c r="C384" s="75" t="s">
        <v>135</v>
      </c>
      <c r="D384" s="93" t="s">
        <v>38</v>
      </c>
      <c r="E384" s="75" t="s">
        <v>227</v>
      </c>
      <c r="F384" s="75"/>
      <c r="G384" s="93" t="s">
        <v>1</v>
      </c>
      <c r="H384" s="93"/>
      <c r="I384" s="93"/>
      <c r="J384" s="73" t="s">
        <v>65</v>
      </c>
      <c r="K384" s="93" t="s">
        <v>40</v>
      </c>
      <c r="L384" s="127" t="s">
        <v>363</v>
      </c>
      <c r="M384" s="93" t="s">
        <v>354</v>
      </c>
      <c r="N384" s="91" t="s">
        <v>135</v>
      </c>
      <c r="O384" s="91"/>
      <c r="P384" s="91"/>
      <c r="Q384" s="93"/>
      <c r="R384" s="93"/>
      <c r="S384" s="93"/>
      <c r="T384" s="73"/>
      <c r="U384" s="93"/>
      <c r="V384" s="34"/>
      <c r="W384" s="95">
        <f>COUNTIF($A384:$M384,"*raulic*")</f>
        <v>1</v>
      </c>
      <c r="X384" s="26"/>
      <c r="Y384" s="26"/>
      <c r="Z384" s="26"/>
      <c r="AA384" s="95">
        <f>COUNTIF($A384:$M384,"*béland*")</f>
        <v>1</v>
      </c>
      <c r="AB384" s="95">
        <f>COUNTIF($A384:$M384,"*jalenques*")</f>
        <v>1</v>
      </c>
      <c r="AC384" s="95">
        <f>COUNTIF($A384:$M384,"*jalenques*")</f>
        <v>1</v>
      </c>
      <c r="AD384" s="95">
        <f>COUNTIF($A384:$M384,"*Branquart*")</f>
        <v>1</v>
      </c>
      <c r="AE384" s="95">
        <f>COUNTIF($A384:$M384,"*louvard*")</f>
        <v>1</v>
      </c>
      <c r="AF384" s="95">
        <f>COUNTIF($A384:$M384,"*langlois*")</f>
        <v>1</v>
      </c>
      <c r="AG384" s="95">
        <f>COUNTIF($A384:$M384,"*fitz*")</f>
        <v>1</v>
      </c>
      <c r="AH384" s="95">
        <f>COUNTIF($A384:$M384,"*summa*")</f>
        <v>1</v>
      </c>
      <c r="AI384" s="95">
        <f>COUNTIF($A384:$M384,"*grosset*")</f>
        <v>1</v>
      </c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</row>
    <row r="385" spans="1:48" x14ac:dyDescent="0.25">
      <c r="A385" s="92">
        <f t="shared" si="14"/>
        <v>43931</v>
      </c>
      <c r="B385" s="92"/>
      <c r="C385" s="74"/>
      <c r="D385" s="92"/>
      <c r="E385" s="92"/>
      <c r="F385" s="74"/>
      <c r="G385" s="92"/>
      <c r="H385" s="92"/>
      <c r="I385" s="92"/>
      <c r="J385" s="71"/>
      <c r="K385" s="92"/>
      <c r="L385" s="164"/>
      <c r="M385" s="92"/>
      <c r="N385" s="92"/>
      <c r="O385" s="92"/>
      <c r="P385" s="92" t="s">
        <v>135</v>
      </c>
      <c r="Q385" s="92" t="s">
        <v>1</v>
      </c>
      <c r="R385" s="92"/>
      <c r="S385" s="92" t="s">
        <v>30</v>
      </c>
      <c r="T385" s="152"/>
      <c r="U385" s="92"/>
      <c r="V385" s="34"/>
      <c r="W385" s="26"/>
      <c r="X385" s="26"/>
      <c r="Y385" s="26"/>
      <c r="Z385" s="26"/>
      <c r="AA385" s="26"/>
      <c r="AB385" s="26"/>
      <c r="AC385" s="26"/>
      <c r="AD385" s="26"/>
      <c r="AE385" s="26"/>
      <c r="AF385" s="27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AU385" s="27"/>
      <c r="AV385" s="27"/>
    </row>
    <row r="386" spans="1:48" x14ac:dyDescent="0.25">
      <c r="A386" s="92">
        <f t="shared" si="14"/>
        <v>43932</v>
      </c>
      <c r="B386" s="92"/>
      <c r="C386" s="92"/>
      <c r="D386" s="92"/>
      <c r="E386" s="92"/>
      <c r="F386" s="92"/>
      <c r="G386" s="92"/>
      <c r="H386" s="92"/>
      <c r="I386" s="92"/>
      <c r="J386" s="71"/>
      <c r="K386" s="92"/>
      <c r="L386" s="164"/>
      <c r="M386" s="92"/>
      <c r="N386" s="92"/>
      <c r="O386" s="92"/>
      <c r="P386" s="92" t="s">
        <v>135</v>
      </c>
      <c r="Q386" s="92" t="s">
        <v>1</v>
      </c>
      <c r="R386" s="92"/>
      <c r="S386" s="92" t="s">
        <v>30</v>
      </c>
      <c r="T386" s="71"/>
      <c r="U386" s="92"/>
      <c r="V386" s="34"/>
      <c r="W386" s="26"/>
      <c r="X386" s="26"/>
      <c r="Y386" s="26"/>
      <c r="Z386" s="26"/>
      <c r="AA386" s="26"/>
      <c r="AB386" s="27"/>
      <c r="AC386" s="27"/>
      <c r="AD386" s="27"/>
      <c r="AE386" s="27"/>
      <c r="AF386" s="27"/>
      <c r="AG386" s="27"/>
      <c r="AH386" s="27"/>
      <c r="AI386" s="27"/>
      <c r="AJ386" s="70"/>
      <c r="AK386" s="70"/>
      <c r="AL386" s="70"/>
      <c r="AM386" s="70"/>
      <c r="AN386" s="17"/>
      <c r="AO386" s="17"/>
      <c r="AP386" s="17"/>
      <c r="AQ386" s="70"/>
      <c r="AR386" s="70"/>
      <c r="AS386" s="70"/>
      <c r="AT386" s="70"/>
      <c r="AU386" s="70"/>
      <c r="AV386" s="70"/>
    </row>
    <row r="387" spans="1:48" x14ac:dyDescent="0.25">
      <c r="A387" s="92">
        <f t="shared" si="14"/>
        <v>43933</v>
      </c>
      <c r="B387" s="92"/>
      <c r="C387" s="92"/>
      <c r="D387" s="92"/>
      <c r="E387" s="92"/>
      <c r="F387" s="92"/>
      <c r="G387" s="92"/>
      <c r="H387" s="92"/>
      <c r="I387" s="92"/>
      <c r="J387" s="71"/>
      <c r="K387" s="92"/>
      <c r="L387" s="164"/>
      <c r="M387" s="92"/>
      <c r="N387" s="92"/>
      <c r="O387" s="92"/>
      <c r="P387" s="92" t="s">
        <v>224</v>
      </c>
      <c r="Q387" s="92" t="s">
        <v>1</v>
      </c>
      <c r="R387" s="92"/>
      <c r="S387" s="92" t="s">
        <v>30</v>
      </c>
      <c r="T387" s="71"/>
      <c r="U387" s="92"/>
      <c r="V387" s="34"/>
      <c r="W387" s="26"/>
      <c r="X387" s="26"/>
      <c r="Y387" s="26"/>
      <c r="Z387" s="26"/>
      <c r="AA387" s="26"/>
      <c r="AB387" s="27"/>
      <c r="AC387" s="27"/>
      <c r="AD387" s="27"/>
      <c r="AE387" s="27"/>
      <c r="AF387" s="27"/>
      <c r="AG387" s="27"/>
      <c r="AH387" s="27"/>
      <c r="AI387" s="27"/>
      <c r="AJ387" s="70"/>
      <c r="AK387" s="70"/>
      <c r="AL387" s="70"/>
      <c r="AM387" s="70"/>
      <c r="AN387" s="17"/>
      <c r="AO387" s="17"/>
      <c r="AP387" s="17"/>
      <c r="AQ387" s="70"/>
      <c r="AR387" s="70"/>
      <c r="AS387" s="70"/>
      <c r="AT387" s="70"/>
      <c r="AU387" s="70"/>
      <c r="AV387" s="70"/>
    </row>
    <row r="388" spans="1:48" x14ac:dyDescent="0.25">
      <c r="A388" s="93">
        <f t="shared" si="14"/>
        <v>43934</v>
      </c>
      <c r="B388" s="72" t="s">
        <v>9</v>
      </c>
      <c r="C388" s="75" t="s">
        <v>135</v>
      </c>
      <c r="D388" s="93" t="s">
        <v>38</v>
      </c>
      <c r="E388" s="75" t="s">
        <v>231</v>
      </c>
      <c r="F388" s="75"/>
      <c r="G388" s="93"/>
      <c r="H388" s="93" t="s">
        <v>247</v>
      </c>
      <c r="I388" s="93" t="s">
        <v>40</v>
      </c>
      <c r="J388" s="232" t="s">
        <v>278</v>
      </c>
      <c r="K388" s="93" t="s">
        <v>20</v>
      </c>
      <c r="L388" s="127" t="s">
        <v>363</v>
      </c>
      <c r="M388" s="93" t="s">
        <v>354</v>
      </c>
      <c r="N388" s="91" t="s">
        <v>135</v>
      </c>
      <c r="O388" s="91"/>
      <c r="P388" s="91"/>
      <c r="Q388" s="93"/>
      <c r="R388" s="93"/>
      <c r="S388" s="93"/>
      <c r="T388" s="73"/>
      <c r="U388" s="93" t="s">
        <v>174</v>
      </c>
      <c r="V388" s="34"/>
      <c r="W388" s="95">
        <f>COUNTIF($A388:$M388,"*raulic*")</f>
        <v>1</v>
      </c>
      <c r="X388" s="26"/>
      <c r="Y388" s="26"/>
      <c r="Z388" s="26"/>
      <c r="AA388" s="95">
        <f>COUNTIF($A388:$M388,"*béland*")</f>
        <v>1</v>
      </c>
      <c r="AB388" s="95">
        <f>COUNTIF($A388:$M388,"*jalenques*")</f>
        <v>1</v>
      </c>
      <c r="AC388" s="95">
        <f>COUNTIF($A388:$M388,"*boudreau*")</f>
        <v>1</v>
      </c>
      <c r="AD388" s="95">
        <f>COUNTIF($A388:$M388,"*Branquart*")</f>
        <v>1</v>
      </c>
      <c r="AE388" s="95">
        <f>COUNTIF($A388:$M388,"*louvard*")</f>
        <v>1</v>
      </c>
      <c r="AF388" s="95">
        <f>COUNTIF($A388:$M388,"*langlois*")</f>
        <v>1</v>
      </c>
      <c r="AG388" s="95">
        <f>COUNTIF($A388:$M388,"*fitz*")</f>
        <v>1</v>
      </c>
      <c r="AH388" s="95">
        <f>COUNTIF($A388:$M388,"*summa*")</f>
        <v>2</v>
      </c>
      <c r="AI388" s="95">
        <f>COUNTIF($A388:$M388,"*grosset*")</f>
        <v>1</v>
      </c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</row>
    <row r="389" spans="1:48" x14ac:dyDescent="0.25">
      <c r="A389" s="93">
        <f t="shared" si="14"/>
        <v>43935</v>
      </c>
      <c r="B389" s="72" t="s">
        <v>9</v>
      </c>
      <c r="C389" s="75" t="s">
        <v>135</v>
      </c>
      <c r="D389" s="93" t="s">
        <v>10</v>
      </c>
      <c r="E389" s="75" t="s">
        <v>231</v>
      </c>
      <c r="F389" s="75"/>
      <c r="G389" s="93" t="s">
        <v>40</v>
      </c>
      <c r="H389" s="93" t="s">
        <v>247</v>
      </c>
      <c r="I389" s="93"/>
      <c r="J389" s="232" t="s">
        <v>279</v>
      </c>
      <c r="K389" s="93" t="s">
        <v>55</v>
      </c>
      <c r="L389" s="127" t="s">
        <v>363</v>
      </c>
      <c r="M389" s="93" t="s">
        <v>354</v>
      </c>
      <c r="N389" s="91" t="s">
        <v>224</v>
      </c>
      <c r="O389" s="91"/>
      <c r="P389" s="91"/>
      <c r="Q389" s="93"/>
      <c r="R389" s="93"/>
      <c r="S389" s="93"/>
      <c r="T389" s="73"/>
      <c r="U389" s="93"/>
      <c r="V389" s="34"/>
      <c r="W389" s="95">
        <f>COUNTIF($A389:$M389,"*raulic*")</f>
        <v>1</v>
      </c>
      <c r="X389" s="26"/>
      <c r="Y389" s="26"/>
      <c r="Z389" s="26"/>
      <c r="AA389" s="95">
        <f>COUNTIF($A389:$M389,"*béland*")</f>
        <v>1</v>
      </c>
      <c r="AB389" s="95">
        <f>COUNTIF($A389:$M389,"*jalenques*")</f>
        <v>1</v>
      </c>
      <c r="AC389" s="95">
        <f>COUNTIF($A389:$M389,"*boudreau*")</f>
        <v>1</v>
      </c>
      <c r="AD389" s="95">
        <f>COUNTIF($A389:$M389,"*Branquart*")</f>
        <v>1</v>
      </c>
      <c r="AE389" s="95">
        <f>COUNTIF($A389:$M389,"*louvard*")</f>
        <v>1</v>
      </c>
      <c r="AF389" s="95">
        <f>COUNTIF($A389:$M389,"*langlois*")</f>
        <v>1</v>
      </c>
      <c r="AG389" s="95">
        <f>COUNTIF($A389:$M389,"*fitz*")</f>
        <v>1</v>
      </c>
      <c r="AH389" s="95">
        <f>COUNTIF($A389:$M389,"*summa*")</f>
        <v>1</v>
      </c>
      <c r="AI389" s="95">
        <f>COUNTIF($A389:$M389,"*grosset*")</f>
        <v>1</v>
      </c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</row>
    <row r="390" spans="1:48" x14ac:dyDescent="0.25">
      <c r="A390" s="93">
        <f t="shared" si="14"/>
        <v>43936</v>
      </c>
      <c r="B390" s="72" t="s">
        <v>9</v>
      </c>
      <c r="C390" s="75" t="s">
        <v>135</v>
      </c>
      <c r="D390" s="93" t="s">
        <v>38</v>
      </c>
      <c r="E390" s="75" t="s">
        <v>231</v>
      </c>
      <c r="F390" s="75"/>
      <c r="G390" s="93"/>
      <c r="H390" s="93" t="s">
        <v>247</v>
      </c>
      <c r="I390" s="93" t="s">
        <v>40</v>
      </c>
      <c r="J390" s="232" t="s">
        <v>120</v>
      </c>
      <c r="K390" s="93" t="s">
        <v>20</v>
      </c>
      <c r="L390" s="127" t="s">
        <v>363</v>
      </c>
      <c r="M390" s="93" t="s">
        <v>354</v>
      </c>
      <c r="N390" s="91" t="s">
        <v>135</v>
      </c>
      <c r="O390" s="91"/>
      <c r="P390" s="91"/>
      <c r="Q390" s="93"/>
      <c r="R390" s="93"/>
      <c r="S390" s="93"/>
      <c r="T390" s="73"/>
      <c r="U390" s="93"/>
      <c r="V390" s="34"/>
      <c r="W390" s="95">
        <f>COUNTIF($A390:$M390,"*raulic*")</f>
        <v>1</v>
      </c>
      <c r="X390" s="26"/>
      <c r="Y390" s="26"/>
      <c r="Z390" s="26"/>
      <c r="AA390" s="95">
        <f>COUNTIF($A390:$M390,"*béland*")</f>
        <v>1</v>
      </c>
      <c r="AB390" s="95">
        <f>COUNTIF($A390:$M390,"*jalenques*")</f>
        <v>1</v>
      </c>
      <c r="AC390" s="95">
        <f>COUNTIF($A390:$M390,"*boudreau*")</f>
        <v>1</v>
      </c>
      <c r="AD390" s="95">
        <f>COUNTIF($A390:$M390,"*Branquart*")</f>
        <v>1</v>
      </c>
      <c r="AE390" s="95">
        <f>COUNTIF($A390:$M390,"*louvard*")</f>
        <v>1</v>
      </c>
      <c r="AF390" s="95">
        <f>COUNTIF($A390:$M390,"*langlois*")</f>
        <v>1</v>
      </c>
      <c r="AG390" s="95">
        <f>COUNTIF($A390:$M390,"*fitz*")</f>
        <v>1</v>
      </c>
      <c r="AH390" s="95">
        <f>COUNTIF($A390:$M390,"*summa*")</f>
        <v>2</v>
      </c>
      <c r="AI390" s="95">
        <f>COUNTIF($A390:$M390,"*grosset*")</f>
        <v>1</v>
      </c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</row>
    <row r="391" spans="1:48" x14ac:dyDescent="0.25">
      <c r="A391" s="93">
        <f t="shared" si="14"/>
        <v>43937</v>
      </c>
      <c r="B391" s="72" t="s">
        <v>9</v>
      </c>
      <c r="C391" s="75" t="s">
        <v>135</v>
      </c>
      <c r="D391" s="93" t="s">
        <v>38</v>
      </c>
      <c r="E391" s="75" t="s">
        <v>231</v>
      </c>
      <c r="F391" s="75"/>
      <c r="G391" s="93"/>
      <c r="H391" s="93" t="s">
        <v>247</v>
      </c>
      <c r="I391" s="93" t="s">
        <v>40</v>
      </c>
      <c r="J391" s="232" t="s">
        <v>278</v>
      </c>
      <c r="K391" s="93" t="s">
        <v>20</v>
      </c>
      <c r="L391" s="127" t="s">
        <v>363</v>
      </c>
      <c r="M391" s="93" t="s">
        <v>354</v>
      </c>
      <c r="N391" s="91" t="s">
        <v>135</v>
      </c>
      <c r="O391" s="91"/>
      <c r="P391" s="91"/>
      <c r="Q391" s="93"/>
      <c r="R391" s="93"/>
      <c r="S391" s="93"/>
      <c r="T391" s="73"/>
      <c r="U391" s="93"/>
      <c r="V391" s="34"/>
      <c r="W391" s="95">
        <f>COUNTIF($A391:$M391,"*raulic*")</f>
        <v>1</v>
      </c>
      <c r="X391" s="26"/>
      <c r="Y391" s="26"/>
      <c r="Z391" s="26"/>
      <c r="AA391" s="95">
        <f>COUNTIF($A391:$M391,"*béland*")</f>
        <v>1</v>
      </c>
      <c r="AB391" s="95">
        <f>COUNTIF($A391:$M391,"*jalenques*")</f>
        <v>1</v>
      </c>
      <c r="AC391" s="95">
        <f>COUNTIF($A391:$M391,"*boudreau*")</f>
        <v>1</v>
      </c>
      <c r="AD391" s="95">
        <f>COUNTIF($A391:$M391,"*Branquart*")</f>
        <v>1</v>
      </c>
      <c r="AE391" s="95">
        <f>COUNTIF($A391:$M391,"*louvard*")</f>
        <v>1</v>
      </c>
      <c r="AF391" s="95">
        <f>COUNTIF($A391:$M391,"*langlois*")</f>
        <v>1</v>
      </c>
      <c r="AG391" s="95">
        <f>COUNTIF($A391:$M391,"*fitz*")</f>
        <v>1</v>
      </c>
      <c r="AH391" s="95">
        <f>COUNTIF($A391:$M391,"*summa*")</f>
        <v>2</v>
      </c>
      <c r="AI391" s="95">
        <f>COUNTIF($A391:$M391,"*grosset*")</f>
        <v>1</v>
      </c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</row>
    <row r="392" spans="1:48" x14ac:dyDescent="0.25">
      <c r="A392" s="93">
        <f t="shared" si="14"/>
        <v>43938</v>
      </c>
      <c r="B392" s="72" t="s">
        <v>9</v>
      </c>
      <c r="C392" s="75" t="s">
        <v>135</v>
      </c>
      <c r="D392" s="233" t="s">
        <v>16</v>
      </c>
      <c r="E392" s="75" t="s">
        <v>231</v>
      </c>
      <c r="F392" s="75"/>
      <c r="G392" s="239" t="s">
        <v>280</v>
      </c>
      <c r="H392" s="93" t="s">
        <v>247</v>
      </c>
      <c r="I392" s="93" t="s">
        <v>40</v>
      </c>
      <c r="J392" s="232"/>
      <c r="K392" s="93" t="s">
        <v>33</v>
      </c>
      <c r="L392" s="127" t="s">
        <v>363</v>
      </c>
      <c r="M392" s="93" t="s">
        <v>354</v>
      </c>
      <c r="N392" s="91" t="s">
        <v>224</v>
      </c>
      <c r="O392" s="91"/>
      <c r="P392" s="91"/>
      <c r="Q392" s="93"/>
      <c r="R392" s="93"/>
      <c r="S392" s="56"/>
      <c r="T392" s="151"/>
      <c r="U392" s="93"/>
      <c r="V392" s="34"/>
      <c r="W392" s="95">
        <f>COUNTIF($A392:$M392,"*raulic*")</f>
        <v>1</v>
      </c>
      <c r="X392" s="26"/>
      <c r="Y392" s="26"/>
      <c r="Z392" s="26"/>
      <c r="AA392" s="160">
        <f>COUNTIF($A392:$M392,"*béland*")</f>
        <v>1</v>
      </c>
      <c r="AB392" s="95">
        <f>COUNTIF($A392:$M392,"*jalenques*")</f>
        <v>1</v>
      </c>
      <c r="AC392" s="95">
        <f>COUNTIF($A392:$M392,"*boudreau*")</f>
        <v>1</v>
      </c>
      <c r="AD392" s="95">
        <f>COUNTIF($A392:$M392,"*Branquart*")</f>
        <v>1</v>
      </c>
      <c r="AE392" s="95">
        <f>COUNTIF($A392:$M392,"*louvard*")</f>
        <v>1</v>
      </c>
      <c r="AF392" s="27"/>
      <c r="AG392" s="95">
        <f>COUNTIF($A392:$M392,"*fitz*")</f>
        <v>1</v>
      </c>
      <c r="AH392" s="95">
        <f>COUNTIF($A392:$M392,"*summa*")</f>
        <v>1</v>
      </c>
      <c r="AI392" s="160">
        <f>COUNTIF($A392:$M392,"*grosset*")</f>
        <v>1</v>
      </c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</row>
    <row r="393" spans="1:48" x14ac:dyDescent="0.25">
      <c r="A393" s="92">
        <f t="shared" si="14"/>
        <v>43939</v>
      </c>
      <c r="B393" s="92"/>
      <c r="C393" s="92"/>
      <c r="D393" s="92"/>
      <c r="E393" s="92"/>
      <c r="F393" s="92"/>
      <c r="G393" s="92"/>
      <c r="H393" s="92"/>
      <c r="I393" s="92"/>
      <c r="J393" s="71"/>
      <c r="K393" s="92"/>
      <c r="L393" s="164"/>
      <c r="M393" s="92"/>
      <c r="N393" s="92"/>
      <c r="O393" s="92"/>
      <c r="P393" s="92" t="s">
        <v>224</v>
      </c>
      <c r="Q393" s="92" t="s">
        <v>34</v>
      </c>
      <c r="R393" s="92"/>
      <c r="S393" s="92" t="s">
        <v>20</v>
      </c>
      <c r="T393" s="71"/>
      <c r="U393" s="92"/>
      <c r="V393" s="34"/>
      <c r="W393" s="26"/>
      <c r="X393" s="26"/>
      <c r="Y393" s="26"/>
      <c r="Z393" s="26"/>
      <c r="AA393" s="26"/>
      <c r="AB393" s="27"/>
      <c r="AC393" s="27"/>
      <c r="AD393" s="27"/>
      <c r="AE393" s="27"/>
      <c r="AF393" s="27"/>
      <c r="AG393" s="27"/>
      <c r="AH393" s="27"/>
      <c r="AI393" s="27"/>
      <c r="AJ393" s="70"/>
      <c r="AK393" s="70"/>
      <c r="AL393" s="70"/>
      <c r="AM393" s="70"/>
      <c r="AN393" s="17"/>
      <c r="AO393" s="17"/>
      <c r="AP393" s="17"/>
      <c r="AQ393" s="70"/>
      <c r="AR393" s="70"/>
      <c r="AS393" s="70"/>
      <c r="AT393" s="70"/>
      <c r="AU393" s="70"/>
      <c r="AV393" s="70"/>
    </row>
    <row r="394" spans="1:48" x14ac:dyDescent="0.25">
      <c r="A394" s="92">
        <f t="shared" si="14"/>
        <v>43940</v>
      </c>
      <c r="B394" s="92"/>
      <c r="C394" s="92"/>
      <c r="D394" s="92"/>
      <c r="E394" s="92"/>
      <c r="F394" s="92"/>
      <c r="G394" s="92"/>
      <c r="H394" s="92"/>
      <c r="I394" s="92"/>
      <c r="J394" s="71"/>
      <c r="K394" s="92"/>
      <c r="L394" s="164"/>
      <c r="M394" s="92"/>
      <c r="N394" s="92"/>
      <c r="O394" s="92"/>
      <c r="P394" s="92" t="s">
        <v>224</v>
      </c>
      <c r="Q394" s="92" t="s">
        <v>34</v>
      </c>
      <c r="R394" s="92"/>
      <c r="S394" s="92" t="s">
        <v>20</v>
      </c>
      <c r="T394" s="71"/>
      <c r="U394" s="92"/>
      <c r="V394" s="34"/>
      <c r="W394" s="26"/>
      <c r="X394" s="26"/>
      <c r="Y394" s="26"/>
      <c r="Z394" s="26"/>
      <c r="AA394" s="26"/>
      <c r="AB394" s="27"/>
      <c r="AC394" s="27"/>
      <c r="AD394" s="27"/>
      <c r="AE394" s="27"/>
      <c r="AF394" s="27"/>
      <c r="AG394" s="27"/>
      <c r="AH394" s="27"/>
      <c r="AI394" s="27"/>
      <c r="AJ394" s="70"/>
      <c r="AK394" s="70"/>
      <c r="AL394" s="70"/>
      <c r="AM394" s="70"/>
      <c r="AN394" s="17"/>
      <c r="AO394" s="17"/>
      <c r="AP394" s="17"/>
      <c r="AQ394" s="70"/>
      <c r="AR394" s="70"/>
      <c r="AS394" s="70"/>
      <c r="AT394" s="70"/>
      <c r="AU394" s="70"/>
      <c r="AV394" s="70"/>
    </row>
    <row r="395" spans="1:48" x14ac:dyDescent="0.25">
      <c r="A395" s="93">
        <f t="shared" si="14"/>
        <v>43941</v>
      </c>
      <c r="B395" s="72" t="s">
        <v>9</v>
      </c>
      <c r="C395" s="75" t="s">
        <v>34</v>
      </c>
      <c r="D395" s="93" t="s">
        <v>38</v>
      </c>
      <c r="E395" s="75" t="s">
        <v>227</v>
      </c>
      <c r="F395" s="75" t="s">
        <v>40</v>
      </c>
      <c r="G395" s="93"/>
      <c r="H395" s="93"/>
      <c r="I395" s="93"/>
      <c r="J395" s="232" t="s">
        <v>135</v>
      </c>
      <c r="K395" s="93" t="s">
        <v>57</v>
      </c>
      <c r="L395" s="127" t="s">
        <v>362</v>
      </c>
      <c r="M395" s="93" t="s">
        <v>379</v>
      </c>
      <c r="N395" s="93" t="s">
        <v>78</v>
      </c>
      <c r="O395" s="93"/>
      <c r="P395" s="93"/>
      <c r="Q395" s="93"/>
      <c r="R395" s="93"/>
      <c r="S395" s="93"/>
      <c r="T395" s="73"/>
      <c r="U395" s="93"/>
      <c r="V395" s="34"/>
      <c r="W395" s="95">
        <f>COUNTIF($A395:$M395,"*raulic*")</f>
        <v>1</v>
      </c>
      <c r="X395" s="26"/>
      <c r="Y395" s="26"/>
      <c r="Z395" s="26"/>
      <c r="AA395" s="95">
        <f>COUNTIF($A395:$M395,"*béland*")</f>
        <v>1</v>
      </c>
      <c r="AB395" s="95">
        <f>COUNTIF($A395:$M395,"*jalenques*")</f>
        <v>1</v>
      </c>
      <c r="AC395" s="95">
        <f>COUNTIF($A395:$M395,"*boudreau*")</f>
        <v>1</v>
      </c>
      <c r="AD395" s="95">
        <f>COUNTIF($A395:$M395,"*Branquart*")</f>
        <v>1</v>
      </c>
      <c r="AE395" s="95">
        <f>COUNTIF($A395:$M395,"*louvard*")</f>
        <v>1</v>
      </c>
      <c r="AF395" s="95">
        <f>COUNTIF($A395:$M395,"*langlois*")</f>
        <v>1</v>
      </c>
      <c r="AG395" s="95">
        <f>COUNTIF($A395:$M395,"*fitz*")</f>
        <v>1</v>
      </c>
      <c r="AH395" s="95">
        <f>COUNTIF($A395:$M395,"*summa*")</f>
        <v>1</v>
      </c>
      <c r="AI395" s="95">
        <f>COUNTIF($A395:$M395,"*grosset*")</f>
        <v>1</v>
      </c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</row>
    <row r="396" spans="1:48" x14ac:dyDescent="0.25">
      <c r="A396" s="93">
        <f t="shared" si="14"/>
        <v>43942</v>
      </c>
      <c r="B396" s="72" t="s">
        <v>9</v>
      </c>
      <c r="C396" s="75" t="s">
        <v>34</v>
      </c>
      <c r="D396" s="93" t="s">
        <v>10</v>
      </c>
      <c r="E396" s="75" t="s">
        <v>227</v>
      </c>
      <c r="F396" s="75" t="s">
        <v>40</v>
      </c>
      <c r="G396" s="93" t="s">
        <v>57</v>
      </c>
      <c r="H396" s="93"/>
      <c r="I396" s="93"/>
      <c r="J396" s="232" t="s">
        <v>135</v>
      </c>
      <c r="K396" s="93" t="s">
        <v>38</v>
      </c>
      <c r="L396" s="127" t="s">
        <v>362</v>
      </c>
      <c r="M396" s="93" t="s">
        <v>379</v>
      </c>
      <c r="N396" s="93" t="s">
        <v>78</v>
      </c>
      <c r="O396" s="93"/>
      <c r="P396" s="93"/>
      <c r="Q396" s="93"/>
      <c r="R396" s="93"/>
      <c r="S396" s="93"/>
      <c r="T396" s="73"/>
      <c r="U396" s="93"/>
      <c r="V396" s="34"/>
      <c r="W396" s="95">
        <f>COUNTIF($A396:$M396,"*raulic*")</f>
        <v>1</v>
      </c>
      <c r="X396" s="26"/>
      <c r="Y396" s="26"/>
      <c r="Z396" s="26"/>
      <c r="AA396" s="95">
        <f>COUNTIF($A396:$M396,"*béland*")</f>
        <v>1</v>
      </c>
      <c r="AB396" s="95">
        <f>COUNTIF($A396:$M396,"*jalenques*")</f>
        <v>1</v>
      </c>
      <c r="AC396" s="95">
        <f>COUNTIF($A396:$M396,"*jalenques*")</f>
        <v>1</v>
      </c>
      <c r="AD396" s="95">
        <f>COUNTIF($A396:$M396,"*Branquart*")</f>
        <v>1</v>
      </c>
      <c r="AE396" s="95">
        <f>COUNTIF($A396:$M396,"*louvard*")</f>
        <v>1</v>
      </c>
      <c r="AF396" s="95">
        <f>COUNTIF($A396:$M396,"*langlois*")</f>
        <v>2</v>
      </c>
      <c r="AG396" s="95">
        <f>COUNTIF($A396:$M396,"*fitz*")</f>
        <v>1</v>
      </c>
      <c r="AH396" s="95">
        <f>COUNTIF($A396:$M396,"*summa*")</f>
        <v>1</v>
      </c>
      <c r="AI396" s="95">
        <f>COUNTIF($A396:$M396,"*grosset*")</f>
        <v>1</v>
      </c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</row>
    <row r="397" spans="1:48" x14ac:dyDescent="0.25">
      <c r="A397" s="93">
        <f t="shared" si="14"/>
        <v>43943</v>
      </c>
      <c r="B397" s="72" t="s">
        <v>9</v>
      </c>
      <c r="C397" s="75" t="s">
        <v>34</v>
      </c>
      <c r="D397" s="93" t="s">
        <v>38</v>
      </c>
      <c r="E397" s="75" t="s">
        <v>227</v>
      </c>
      <c r="F397" s="130" t="s">
        <v>40</v>
      </c>
      <c r="G397" s="93"/>
      <c r="H397" s="93"/>
      <c r="I397" s="93"/>
      <c r="J397" s="232" t="s">
        <v>135</v>
      </c>
      <c r="K397" s="93" t="s">
        <v>57</v>
      </c>
      <c r="L397" s="127" t="s">
        <v>362</v>
      </c>
      <c r="M397" s="93" t="s">
        <v>379</v>
      </c>
      <c r="N397" s="93" t="s">
        <v>224</v>
      </c>
      <c r="O397" s="93"/>
      <c r="P397" s="93"/>
      <c r="Q397" s="93"/>
      <c r="R397" s="93"/>
      <c r="S397" s="93"/>
      <c r="T397" s="73"/>
      <c r="U397" s="93"/>
      <c r="V397" s="34"/>
      <c r="W397" s="95">
        <f>COUNTIF($A397:$M397,"*raulic*")</f>
        <v>1</v>
      </c>
      <c r="X397" s="26"/>
      <c r="Y397" s="26"/>
      <c r="Z397" s="26"/>
      <c r="AA397" s="95">
        <f>COUNTIF($A397:$M397,"*béland*")</f>
        <v>1</v>
      </c>
      <c r="AB397" s="95">
        <f>COUNTIF($A397:$M397,"*jalenques*")</f>
        <v>1</v>
      </c>
      <c r="AC397" s="95">
        <f>COUNTIF($A397:$M397,"*jalenques*")</f>
        <v>1</v>
      </c>
      <c r="AD397" s="95">
        <f>COUNTIF($A397:$M397,"*Branquart*")</f>
        <v>1</v>
      </c>
      <c r="AE397" s="95">
        <f>COUNTIF($A397:$M397,"*louvard*")</f>
        <v>1</v>
      </c>
      <c r="AF397" s="95">
        <f>COUNTIF($A397:$M397,"*langlois*")</f>
        <v>1</v>
      </c>
      <c r="AG397" s="95">
        <f>COUNTIF($A397:$M397,"*fitz*")</f>
        <v>1</v>
      </c>
      <c r="AH397" s="95">
        <f>COUNTIF($A397:$M397,"*summa*")</f>
        <v>1</v>
      </c>
      <c r="AI397" s="95">
        <f>COUNTIF($A397:$M397,"*grosset*")</f>
        <v>1</v>
      </c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</row>
    <row r="398" spans="1:48" x14ac:dyDescent="0.25">
      <c r="A398" s="93">
        <f t="shared" si="14"/>
        <v>43944</v>
      </c>
      <c r="B398" s="72" t="s">
        <v>9</v>
      </c>
      <c r="C398" s="75" t="s">
        <v>34</v>
      </c>
      <c r="D398" s="93" t="s">
        <v>38</v>
      </c>
      <c r="E398" s="75" t="s">
        <v>227</v>
      </c>
      <c r="F398" s="75" t="s">
        <v>8</v>
      </c>
      <c r="G398" s="93"/>
      <c r="H398" s="93"/>
      <c r="I398" s="93"/>
      <c r="J398" s="232" t="s">
        <v>135</v>
      </c>
      <c r="K398" s="93" t="s">
        <v>277</v>
      </c>
      <c r="L398" s="127" t="s">
        <v>362</v>
      </c>
      <c r="M398" s="93" t="s">
        <v>379</v>
      </c>
      <c r="N398" s="93" t="s">
        <v>224</v>
      </c>
      <c r="O398" s="93"/>
      <c r="P398" s="93"/>
      <c r="Q398" s="93"/>
      <c r="R398" s="93"/>
      <c r="S398" s="93"/>
      <c r="T398" s="73"/>
      <c r="U398" s="93"/>
      <c r="V398" s="34"/>
      <c r="W398" s="95">
        <f>COUNTIF($A398:$M398,"*raulic*")</f>
        <v>1</v>
      </c>
      <c r="X398" s="26"/>
      <c r="Y398" s="26"/>
      <c r="Z398" s="26"/>
      <c r="AA398" s="95">
        <f>COUNTIF($A398:$M398,"*béland*")</f>
        <v>1</v>
      </c>
      <c r="AB398" s="95">
        <f>COUNTIF($A398:$M398,"*jalenques*")</f>
        <v>1</v>
      </c>
      <c r="AC398" s="95">
        <f>COUNTIF($A398:$M398,"*jalenques*")</f>
        <v>1</v>
      </c>
      <c r="AD398" s="95">
        <f>COUNTIF($A398:$M398,"*Branquart*")</f>
        <v>1</v>
      </c>
      <c r="AE398" s="95">
        <f>COUNTIF($A398:$M398,"*louvard*")</f>
        <v>1</v>
      </c>
      <c r="AF398" s="95">
        <f>COUNTIF($A398:$M398,"*langlois*")</f>
        <v>1</v>
      </c>
      <c r="AG398" s="95">
        <f>COUNTIF($A398:$M398,"*fitz*")</f>
        <v>1</v>
      </c>
      <c r="AH398" s="95">
        <f>COUNTIF($A398:$M398,"*summa*")</f>
        <v>1</v>
      </c>
      <c r="AI398" s="95">
        <f>COUNTIF($A398:$M398,"*grosset*")</f>
        <v>1</v>
      </c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</row>
    <row r="399" spans="1:48" x14ac:dyDescent="0.25">
      <c r="A399" s="93">
        <f t="shared" si="14"/>
        <v>43945</v>
      </c>
      <c r="B399" s="72" t="s">
        <v>9</v>
      </c>
      <c r="C399" s="75" t="s">
        <v>34</v>
      </c>
      <c r="D399" s="104" t="s">
        <v>16</v>
      </c>
      <c r="E399" s="75" t="s">
        <v>227</v>
      </c>
      <c r="F399" s="130" t="s">
        <v>40</v>
      </c>
      <c r="G399" s="93" t="s">
        <v>1</v>
      </c>
      <c r="H399" s="93"/>
      <c r="I399" s="93"/>
      <c r="J399" s="232" t="s">
        <v>135</v>
      </c>
      <c r="K399" s="93" t="s">
        <v>55</v>
      </c>
      <c r="L399" s="127" t="s">
        <v>362</v>
      </c>
      <c r="M399" s="93" t="s">
        <v>379</v>
      </c>
      <c r="N399" s="93" t="s">
        <v>78</v>
      </c>
      <c r="O399" s="93"/>
      <c r="P399" s="93"/>
      <c r="Q399" s="93"/>
      <c r="R399" s="93"/>
      <c r="S399" s="56"/>
      <c r="T399" s="151"/>
      <c r="U399" s="93"/>
      <c r="V399" s="34"/>
      <c r="W399" s="95">
        <f>COUNTIF($A399:$M399,"*raulic*")</f>
        <v>1</v>
      </c>
      <c r="X399" s="26"/>
      <c r="Y399" s="26"/>
      <c r="Z399" s="26"/>
      <c r="AA399" s="95">
        <f>COUNTIF($A399:$M399,"*béland*")</f>
        <v>1</v>
      </c>
      <c r="AB399" s="95">
        <f>COUNTIF($A399:$M399,"*jalenques*")</f>
        <v>1</v>
      </c>
      <c r="AC399" s="95">
        <f>COUNTIF($A399:$M399,"*boudreau*")</f>
        <v>1</v>
      </c>
      <c r="AD399" s="95">
        <f>COUNTIF($A399:$M399,"*Branquart*")</f>
        <v>1</v>
      </c>
      <c r="AE399" s="95">
        <f>COUNTIF($A399:$M399,"*louvard*")</f>
        <v>1</v>
      </c>
      <c r="AF399" s="27"/>
      <c r="AG399" s="95">
        <f>COUNTIF($A399:$M399,"*fitz*")</f>
        <v>1</v>
      </c>
      <c r="AH399" s="95">
        <f>COUNTIF($A399:$M399,"*summa*")</f>
        <v>1</v>
      </c>
      <c r="AI399" s="95">
        <f>COUNTIF($A399:$M399,"*grosset*")</f>
        <v>1</v>
      </c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</row>
    <row r="400" spans="1:48" x14ac:dyDescent="0.25">
      <c r="A400" s="92">
        <f t="shared" si="14"/>
        <v>43946</v>
      </c>
      <c r="B400" s="92"/>
      <c r="C400" s="92"/>
      <c r="D400" s="92"/>
      <c r="E400" s="92"/>
      <c r="F400" s="92"/>
      <c r="G400" s="92"/>
      <c r="H400" s="92"/>
      <c r="I400" s="92"/>
      <c r="J400" s="71"/>
      <c r="K400" s="92"/>
      <c r="L400" s="164"/>
      <c r="M400" s="92"/>
      <c r="N400" s="92"/>
      <c r="O400" s="92"/>
      <c r="P400" s="92" t="s">
        <v>78</v>
      </c>
      <c r="Q400" s="92"/>
      <c r="R400" s="92"/>
      <c r="S400" s="92" t="s">
        <v>33</v>
      </c>
      <c r="T400" s="71"/>
      <c r="U400" s="92"/>
      <c r="V400" s="34"/>
      <c r="W400" s="26"/>
      <c r="X400" s="26"/>
      <c r="Y400" s="26"/>
      <c r="Z400" s="26"/>
      <c r="AA400" s="26"/>
      <c r="AB400" s="27"/>
      <c r="AC400" s="27"/>
      <c r="AD400" s="27"/>
      <c r="AE400" s="27"/>
      <c r="AF400" s="27"/>
      <c r="AG400" s="27"/>
      <c r="AH400" s="27"/>
      <c r="AI400" s="27"/>
      <c r="AJ400" s="70"/>
      <c r="AK400" s="70"/>
      <c r="AL400" s="70"/>
      <c r="AM400" s="70"/>
      <c r="AN400" s="17"/>
      <c r="AO400" s="17"/>
      <c r="AP400" s="17"/>
      <c r="AQ400" s="70"/>
      <c r="AR400" s="70"/>
      <c r="AS400" s="70"/>
      <c r="AT400" s="70"/>
      <c r="AU400" s="70"/>
      <c r="AV400" s="70"/>
    </row>
    <row r="401" spans="1:48" x14ac:dyDescent="0.25">
      <c r="A401" s="92">
        <f t="shared" si="14"/>
        <v>43947</v>
      </c>
      <c r="B401" s="92"/>
      <c r="C401" s="92"/>
      <c r="D401" s="92"/>
      <c r="E401" s="92"/>
      <c r="F401" s="92"/>
      <c r="G401" s="92"/>
      <c r="H401" s="92"/>
      <c r="I401" s="92"/>
      <c r="J401" s="71"/>
      <c r="K401" s="92"/>
      <c r="L401" s="164"/>
      <c r="M401" s="92"/>
      <c r="N401" s="92"/>
      <c r="O401" s="92"/>
      <c r="P401" s="92" t="s">
        <v>78</v>
      </c>
      <c r="Q401" s="92"/>
      <c r="R401" s="92"/>
      <c r="S401" s="92" t="s">
        <v>33</v>
      </c>
      <c r="T401" s="71"/>
      <c r="U401" s="92"/>
      <c r="V401" s="34"/>
      <c r="W401" s="26"/>
      <c r="X401" s="26"/>
      <c r="Y401" s="26"/>
      <c r="Z401" s="26"/>
      <c r="AA401" s="26"/>
      <c r="AB401" s="27"/>
      <c r="AC401" s="27"/>
      <c r="AD401" s="27"/>
      <c r="AE401" s="27"/>
      <c r="AF401" s="27"/>
      <c r="AG401" s="27"/>
      <c r="AH401" s="27"/>
      <c r="AI401" s="27"/>
      <c r="AJ401" s="70"/>
      <c r="AK401" s="70"/>
      <c r="AL401" s="70"/>
      <c r="AM401" s="70"/>
      <c r="AN401" s="17"/>
      <c r="AO401" s="17"/>
      <c r="AP401" s="17"/>
      <c r="AQ401" s="70"/>
      <c r="AR401" s="70"/>
      <c r="AS401" s="70"/>
      <c r="AT401" s="70"/>
      <c r="AU401" s="70"/>
      <c r="AV401" s="70"/>
    </row>
    <row r="402" spans="1:48" x14ac:dyDescent="0.25">
      <c r="A402" s="93">
        <f t="shared" si="14"/>
        <v>43948</v>
      </c>
      <c r="B402" s="72" t="s">
        <v>9</v>
      </c>
      <c r="C402" s="75" t="s">
        <v>135</v>
      </c>
      <c r="D402" s="93" t="s">
        <v>88</v>
      </c>
      <c r="E402" s="75" t="s">
        <v>227</v>
      </c>
      <c r="F402" s="75" t="s">
        <v>123</v>
      </c>
      <c r="G402" s="93"/>
      <c r="H402" s="93" t="s">
        <v>250</v>
      </c>
      <c r="I402" s="93"/>
      <c r="J402" s="73"/>
      <c r="K402" s="93" t="s">
        <v>20</v>
      </c>
      <c r="L402" s="127" t="s">
        <v>362</v>
      </c>
      <c r="M402" s="93" t="s">
        <v>379</v>
      </c>
      <c r="N402" s="93" t="s">
        <v>135</v>
      </c>
      <c r="O402" s="93"/>
      <c r="P402" s="93"/>
      <c r="Q402" s="93"/>
      <c r="R402" s="93"/>
      <c r="S402" s="93"/>
      <c r="T402" s="73"/>
      <c r="U402" s="93" t="s">
        <v>185</v>
      </c>
      <c r="V402" s="34"/>
      <c r="W402" s="95">
        <f>COUNTIF($A402:$M402,"*raulic*")</f>
        <v>1</v>
      </c>
      <c r="X402" s="26"/>
      <c r="Y402" s="26"/>
      <c r="Z402" s="26"/>
      <c r="AA402" s="95">
        <f>COUNTIF($A402:$M402,"*béland*")</f>
        <v>1</v>
      </c>
      <c r="AB402" s="95">
        <f>COUNTIF($A402:$M402,"*jalenques*")</f>
        <v>1</v>
      </c>
      <c r="AC402" s="95">
        <f>COUNTIF($A402:$M402,"*boudreau*")</f>
        <v>1</v>
      </c>
      <c r="AD402" s="95">
        <f>COUNTIF($A402:$M402,"*Branquart*")</f>
        <v>1</v>
      </c>
      <c r="AE402" s="95">
        <f>COUNTIF($A402:$M402,"*louvard*")</f>
        <v>1</v>
      </c>
      <c r="AF402" s="95">
        <f>COUNTIF($A402:$M402,"*langlois*")</f>
        <v>1</v>
      </c>
      <c r="AG402" s="95">
        <f>COUNTIF($A402:$M402,"*fitz*")</f>
        <v>1</v>
      </c>
      <c r="AH402" s="95">
        <f>COUNTIF($A402:$M402,"*summa*")</f>
        <v>1</v>
      </c>
      <c r="AI402" s="95">
        <f>COUNTIF($A402:$M402,"*grosset*")</f>
        <v>1</v>
      </c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</row>
    <row r="403" spans="1:48" x14ac:dyDescent="0.25">
      <c r="A403" s="93">
        <f t="shared" si="14"/>
        <v>43949</v>
      </c>
      <c r="B403" s="72" t="s">
        <v>9</v>
      </c>
      <c r="C403" s="75" t="s">
        <v>8</v>
      </c>
      <c r="D403" s="93" t="s">
        <v>10</v>
      </c>
      <c r="E403" s="75" t="s">
        <v>227</v>
      </c>
      <c r="F403" s="75" t="s">
        <v>123</v>
      </c>
      <c r="G403" s="93" t="s">
        <v>136</v>
      </c>
      <c r="H403" s="93" t="s">
        <v>250</v>
      </c>
      <c r="I403" s="93"/>
      <c r="J403" s="73"/>
      <c r="K403" s="93" t="s">
        <v>33</v>
      </c>
      <c r="L403" s="127" t="s">
        <v>362</v>
      </c>
      <c r="M403" s="93" t="s">
        <v>379</v>
      </c>
      <c r="N403" s="93" t="s">
        <v>135</v>
      </c>
      <c r="O403" s="93"/>
      <c r="P403" s="93"/>
      <c r="Q403" s="93"/>
      <c r="R403" s="93"/>
      <c r="S403" s="93"/>
      <c r="T403" s="73"/>
      <c r="U403" s="93"/>
      <c r="V403" s="34"/>
      <c r="W403" s="95">
        <f>COUNTIF($A403:$M403,"*raulic*")</f>
        <v>1</v>
      </c>
      <c r="X403" s="26"/>
      <c r="Y403" s="26"/>
      <c r="Z403" s="26"/>
      <c r="AA403" s="95">
        <f>COUNTIF($A403:$M403,"*béland*")</f>
        <v>1</v>
      </c>
      <c r="AB403" s="95">
        <f>COUNTIF($A403:$M403,"*jalenques*")</f>
        <v>1</v>
      </c>
      <c r="AC403" s="95">
        <f>COUNTIF($A403:$M403,"*jalenques*")</f>
        <v>1</v>
      </c>
      <c r="AD403" s="95">
        <f>COUNTIF($A403:$M403,"*Branquart*")</f>
        <v>1</v>
      </c>
      <c r="AE403" s="95">
        <f>COUNTIF($A403:$M403,"*louvard*")</f>
        <v>1</v>
      </c>
      <c r="AF403" s="95">
        <f>COUNTIF($A403:$M403,"*langlois*")</f>
        <v>1</v>
      </c>
      <c r="AG403" s="95">
        <f>COUNTIF($A403:$M403,"*fitz*")</f>
        <v>1</v>
      </c>
      <c r="AH403" s="95">
        <f>COUNTIF($A403:$M403,"*summa*")</f>
        <v>1</v>
      </c>
      <c r="AI403" s="95">
        <f>COUNTIF($A403:$M403,"*grosset*")</f>
        <v>1</v>
      </c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</row>
    <row r="404" spans="1:48" x14ac:dyDescent="0.25">
      <c r="A404" s="93">
        <f t="shared" si="14"/>
        <v>43950</v>
      </c>
      <c r="B404" s="72" t="s">
        <v>9</v>
      </c>
      <c r="C404" s="75" t="s">
        <v>135</v>
      </c>
      <c r="D404" s="93" t="s">
        <v>88</v>
      </c>
      <c r="E404" s="75" t="s">
        <v>227</v>
      </c>
      <c r="F404" s="75" t="s">
        <v>123</v>
      </c>
      <c r="G404" s="93"/>
      <c r="H404" s="93" t="s">
        <v>250</v>
      </c>
      <c r="I404" s="93"/>
      <c r="J404" s="73"/>
      <c r="K404" s="93" t="s">
        <v>20</v>
      </c>
      <c r="L404" s="127" t="s">
        <v>362</v>
      </c>
      <c r="M404" s="93" t="s">
        <v>379</v>
      </c>
      <c r="N404" s="93" t="s">
        <v>275</v>
      </c>
      <c r="O404" s="93"/>
      <c r="P404" s="93"/>
      <c r="Q404" s="93"/>
      <c r="R404" s="93"/>
      <c r="S404" s="93"/>
      <c r="T404" s="73"/>
      <c r="U404" s="93"/>
      <c r="V404" s="34"/>
      <c r="W404" s="95">
        <f>COUNTIF($A404:$M404,"*raulic*")</f>
        <v>1</v>
      </c>
      <c r="X404" s="26"/>
      <c r="Y404" s="26"/>
      <c r="Z404" s="26"/>
      <c r="AA404" s="95">
        <f>COUNTIF($A404:$M404,"*béland*")</f>
        <v>1</v>
      </c>
      <c r="AB404" s="95">
        <f>COUNTIF($A404:$M404,"*jalenques*")</f>
        <v>1</v>
      </c>
      <c r="AC404" s="95">
        <f>COUNTIF($A404:$M404,"*jalenques*")</f>
        <v>1</v>
      </c>
      <c r="AD404" s="95">
        <f>COUNTIF($A404:$M404,"*Branquart*")</f>
        <v>1</v>
      </c>
      <c r="AE404" s="95">
        <f>COUNTIF($A404:$M404,"*louvard*")</f>
        <v>1</v>
      </c>
      <c r="AF404" s="95">
        <f>COUNTIF($A404:$M404,"*langlois*")</f>
        <v>1</v>
      </c>
      <c r="AG404" s="95">
        <f>COUNTIF($A404:$M404,"*fitz*")</f>
        <v>1</v>
      </c>
      <c r="AH404" s="95">
        <f>COUNTIF($A404:$M404,"*summa*")</f>
        <v>1</v>
      </c>
      <c r="AI404" s="95">
        <f>COUNTIF($A404:$M404,"*grosset*")</f>
        <v>1</v>
      </c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</row>
    <row r="405" spans="1:48" x14ac:dyDescent="0.25">
      <c r="A405" s="93">
        <f t="shared" si="14"/>
        <v>43951</v>
      </c>
      <c r="B405" s="72" t="s">
        <v>9</v>
      </c>
      <c r="C405" s="75" t="s">
        <v>135</v>
      </c>
      <c r="D405" s="93" t="s">
        <v>88</v>
      </c>
      <c r="E405" s="75" t="s">
        <v>227</v>
      </c>
      <c r="F405" s="75" t="s">
        <v>8</v>
      </c>
      <c r="G405" s="93"/>
      <c r="H405" s="93" t="s">
        <v>250</v>
      </c>
      <c r="I405" s="93"/>
      <c r="J405" s="73"/>
      <c r="K405" s="93" t="s">
        <v>251</v>
      </c>
      <c r="L405" s="127" t="s">
        <v>362</v>
      </c>
      <c r="M405" s="93" t="s">
        <v>379</v>
      </c>
      <c r="N405" s="93" t="s">
        <v>224</v>
      </c>
      <c r="O405" s="93"/>
      <c r="P405" s="93"/>
      <c r="Q405" s="93"/>
      <c r="R405" s="93"/>
      <c r="S405" s="93"/>
      <c r="T405" s="73"/>
      <c r="U405" s="93"/>
      <c r="V405" s="34"/>
      <c r="W405" s="95">
        <f>COUNTIF($A405:$M405,"*raulic*")</f>
        <v>1</v>
      </c>
      <c r="X405" s="26"/>
      <c r="Y405" s="26"/>
      <c r="Z405" s="26"/>
      <c r="AA405" s="95">
        <f>COUNTIF($A405:$M405,"*béland*")</f>
        <v>1</v>
      </c>
      <c r="AB405" s="95">
        <f>COUNTIF($A405:$M405,"*jalenques*")</f>
        <v>1</v>
      </c>
      <c r="AC405" s="95">
        <f>COUNTIF($A405:$M405,"*jalenques*")</f>
        <v>1</v>
      </c>
      <c r="AD405" s="95">
        <f>COUNTIF($A405:$M405,"*Branquart*")</f>
        <v>1</v>
      </c>
      <c r="AE405" s="95">
        <f>COUNTIF($A405:$M405,"*louvard*")</f>
        <v>1</v>
      </c>
      <c r="AF405" s="95">
        <f>COUNTIF($A405:$M405,"*langlois*")</f>
        <v>1</v>
      </c>
      <c r="AG405" s="95">
        <f>COUNTIF($A405:$M405,"*fitz*")</f>
        <v>1</v>
      </c>
      <c r="AH405" s="95">
        <f>COUNTIF($A405:$M405,"*summa*")</f>
        <v>1</v>
      </c>
      <c r="AI405" s="95">
        <f>COUNTIF($A405:$M405,"*grosset*")</f>
        <v>1</v>
      </c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</row>
    <row r="406" spans="1:48" x14ac:dyDescent="0.25">
      <c r="A406" s="93">
        <f t="shared" si="14"/>
        <v>43952</v>
      </c>
      <c r="B406" s="72" t="s">
        <v>9</v>
      </c>
      <c r="C406" s="75" t="s">
        <v>135</v>
      </c>
      <c r="D406" s="104" t="s">
        <v>16</v>
      </c>
      <c r="E406" s="75" t="s">
        <v>227</v>
      </c>
      <c r="F406" s="75" t="s">
        <v>123</v>
      </c>
      <c r="G406" s="239" t="s">
        <v>20</v>
      </c>
      <c r="H406" s="93" t="s">
        <v>250</v>
      </c>
      <c r="I406" s="93"/>
      <c r="J406" s="73"/>
      <c r="K406" s="93" t="s">
        <v>33</v>
      </c>
      <c r="L406" s="127" t="s">
        <v>362</v>
      </c>
      <c r="M406" s="93" t="s">
        <v>379</v>
      </c>
      <c r="N406" s="93" t="s">
        <v>224</v>
      </c>
      <c r="O406" s="93"/>
      <c r="P406" s="93"/>
      <c r="Q406" s="93"/>
      <c r="R406" s="93"/>
      <c r="S406" s="56"/>
      <c r="T406" s="151"/>
      <c r="U406" s="93"/>
      <c r="V406" s="34"/>
      <c r="W406" s="95">
        <f>COUNTIF($A406:$M406,"*raulic*")</f>
        <v>1</v>
      </c>
      <c r="X406" s="26"/>
      <c r="Y406" s="26"/>
      <c r="Z406" s="26"/>
      <c r="AA406" s="95">
        <f>COUNTIF($A406:$M406,"*béland*")</f>
        <v>1</v>
      </c>
      <c r="AB406" s="95">
        <f>COUNTIF($A406:$M406,"*jalenques*")</f>
        <v>1</v>
      </c>
      <c r="AC406" s="95">
        <f>COUNTIF($A406:$M406,"*boudreau*")</f>
        <v>1</v>
      </c>
      <c r="AD406" s="95">
        <f>COUNTIF($A406:$M406,"*Branquart*")</f>
        <v>1</v>
      </c>
      <c r="AE406" s="95">
        <f>COUNTIF($A406:$M406,"*louvard*")</f>
        <v>1</v>
      </c>
      <c r="AF406" s="27"/>
      <c r="AG406" s="95">
        <f>COUNTIF($A406:$M406,"*fitz*")</f>
        <v>1</v>
      </c>
      <c r="AH406" s="95">
        <f>COUNTIF($A406:$M406,"*summa*")</f>
        <v>1</v>
      </c>
      <c r="AI406" s="95">
        <f>COUNTIF($A406:$M406,"*grosset*")</f>
        <v>1</v>
      </c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</row>
    <row r="407" spans="1:48" x14ac:dyDescent="0.25">
      <c r="A407" s="92">
        <f t="shared" si="14"/>
        <v>43953</v>
      </c>
      <c r="B407" s="92"/>
      <c r="C407" s="92"/>
      <c r="D407" s="92"/>
      <c r="E407" s="92"/>
      <c r="F407" s="92"/>
      <c r="G407" s="92"/>
      <c r="H407" s="92"/>
      <c r="I407" s="92"/>
      <c r="J407" s="71"/>
      <c r="K407" s="92"/>
      <c r="L407" s="164"/>
      <c r="M407" s="92"/>
      <c r="N407" s="92"/>
      <c r="O407" s="92"/>
      <c r="P407" s="92" t="s">
        <v>135</v>
      </c>
      <c r="Q407" s="92" t="s">
        <v>34</v>
      </c>
      <c r="R407" s="92"/>
      <c r="S407" s="92" t="s">
        <v>20</v>
      </c>
      <c r="T407" s="71"/>
      <c r="U407" s="92"/>
      <c r="V407" s="34"/>
      <c r="W407" s="26"/>
      <c r="X407" s="26"/>
      <c r="Y407" s="26"/>
      <c r="Z407" s="26"/>
      <c r="AA407" s="26"/>
      <c r="AB407" s="27"/>
      <c r="AC407" s="27"/>
      <c r="AD407" s="27"/>
      <c r="AE407" s="27"/>
      <c r="AF407" s="27"/>
      <c r="AG407" s="27"/>
      <c r="AH407" s="27"/>
      <c r="AI407" s="27"/>
      <c r="AJ407" s="70"/>
      <c r="AK407" s="70"/>
      <c r="AL407" s="70"/>
      <c r="AM407" s="70"/>
      <c r="AN407" s="17"/>
      <c r="AO407" s="17"/>
      <c r="AP407" s="17"/>
      <c r="AQ407" s="70"/>
      <c r="AR407" s="70"/>
      <c r="AS407" s="70"/>
      <c r="AT407" s="70"/>
      <c r="AU407" s="70"/>
      <c r="AV407" s="70"/>
    </row>
    <row r="408" spans="1:48" x14ac:dyDescent="0.25">
      <c r="A408" s="92">
        <f t="shared" si="14"/>
        <v>43954</v>
      </c>
      <c r="B408" s="92"/>
      <c r="C408" s="92"/>
      <c r="D408" s="92"/>
      <c r="E408" s="92"/>
      <c r="F408" s="92"/>
      <c r="G408" s="92"/>
      <c r="H408" s="92"/>
      <c r="I408" s="92"/>
      <c r="J408" s="71"/>
      <c r="K408" s="92"/>
      <c r="L408" s="164"/>
      <c r="M408" s="92"/>
      <c r="N408" s="92"/>
      <c r="O408" s="92"/>
      <c r="P408" s="92" t="s">
        <v>135</v>
      </c>
      <c r="Q408" s="92" t="s">
        <v>34</v>
      </c>
      <c r="R408" s="92"/>
      <c r="S408" s="92" t="s">
        <v>20</v>
      </c>
      <c r="T408" s="71"/>
      <c r="U408" s="92"/>
      <c r="V408" s="34"/>
      <c r="W408" s="26"/>
      <c r="X408" s="26"/>
      <c r="Y408" s="26"/>
      <c r="Z408" s="26"/>
      <c r="AA408" s="26"/>
      <c r="AB408" s="27"/>
      <c r="AC408" s="27"/>
      <c r="AD408" s="27"/>
      <c r="AE408" s="27"/>
      <c r="AF408" s="27"/>
      <c r="AG408" s="27"/>
      <c r="AH408" s="27"/>
      <c r="AI408" s="27"/>
      <c r="AJ408" s="70"/>
      <c r="AK408" s="70"/>
      <c r="AL408" s="70"/>
      <c r="AM408" s="70"/>
      <c r="AN408" s="17"/>
      <c r="AO408" s="17"/>
      <c r="AP408" s="17"/>
      <c r="AQ408" s="70"/>
      <c r="AR408" s="70"/>
      <c r="AS408" s="70"/>
      <c r="AT408" s="70"/>
      <c r="AU408" s="70"/>
      <c r="AV408" s="70"/>
    </row>
    <row r="409" spans="1:48" x14ac:dyDescent="0.25">
      <c r="A409" s="93">
        <f t="shared" si="14"/>
        <v>43955</v>
      </c>
      <c r="B409" s="72" t="s">
        <v>20</v>
      </c>
      <c r="C409" s="75" t="s">
        <v>135</v>
      </c>
      <c r="D409" s="93" t="s">
        <v>38</v>
      </c>
      <c r="E409" s="93" t="s">
        <v>108</v>
      </c>
      <c r="F409" s="75"/>
      <c r="G409" s="93"/>
      <c r="H409" s="93"/>
      <c r="I409" s="93" t="s">
        <v>1</v>
      </c>
      <c r="J409" s="73" t="s">
        <v>224</v>
      </c>
      <c r="K409" s="93" t="s">
        <v>173</v>
      </c>
      <c r="L409" s="127"/>
      <c r="M409" s="93"/>
      <c r="N409" s="93" t="s">
        <v>78</v>
      </c>
      <c r="O409" s="93"/>
      <c r="P409" s="93"/>
      <c r="Q409" s="93"/>
      <c r="R409" s="93"/>
      <c r="S409" s="93"/>
      <c r="T409" s="73"/>
      <c r="U409" s="93"/>
      <c r="V409" s="34"/>
      <c r="W409" s="95">
        <f>COUNTIF($A409:$M409,"*raulic*")</f>
        <v>1</v>
      </c>
      <c r="X409" s="26"/>
      <c r="Y409" s="26"/>
      <c r="Z409" s="26"/>
      <c r="AA409" s="95">
        <f>COUNTIF($A409:$M409,"*béland*")</f>
        <v>1</v>
      </c>
      <c r="AB409" s="95">
        <f>COUNTIF($A409:$M409,"*jalenques*")</f>
        <v>1</v>
      </c>
      <c r="AC409" s="95">
        <f>COUNTIF($A409:$M409,"*boudreau*")</f>
        <v>1</v>
      </c>
      <c r="AD409" s="95">
        <f>COUNTIF($A409:$M409,"*Branquart*")</f>
        <v>1</v>
      </c>
      <c r="AE409" s="95">
        <f>COUNTIF($A409:$M409,"*louvard*")</f>
        <v>1</v>
      </c>
      <c r="AF409" s="95">
        <f>COUNTIF($A409:$M409,"*langlois*")</f>
        <v>1</v>
      </c>
      <c r="AG409" s="95">
        <f>COUNTIF($A409:$M409,"*fitz*")</f>
        <v>1</v>
      </c>
      <c r="AH409" s="95">
        <f>COUNTIF($A409:$M409,"*summa*")</f>
        <v>1</v>
      </c>
      <c r="AI409" s="95">
        <f>COUNTIF($A409:$M409,"*grosset*")</f>
        <v>1</v>
      </c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</row>
    <row r="410" spans="1:48" x14ac:dyDescent="0.25">
      <c r="A410" s="93">
        <f t="shared" si="14"/>
        <v>43956</v>
      </c>
      <c r="B410" s="72" t="s">
        <v>33</v>
      </c>
      <c r="C410" s="75" t="s">
        <v>135</v>
      </c>
      <c r="D410" s="93" t="s">
        <v>10</v>
      </c>
      <c r="E410" s="93" t="s">
        <v>108</v>
      </c>
      <c r="F410" s="75"/>
      <c r="G410" s="93" t="s">
        <v>67</v>
      </c>
      <c r="H410" s="93"/>
      <c r="I410" s="93" t="s">
        <v>1</v>
      </c>
      <c r="J410" s="73" t="s">
        <v>224</v>
      </c>
      <c r="K410" s="93" t="s">
        <v>9</v>
      </c>
      <c r="L410" s="127"/>
      <c r="M410" s="93"/>
      <c r="N410" s="93" t="s">
        <v>78</v>
      </c>
      <c r="O410" s="93"/>
      <c r="P410" s="93"/>
      <c r="Q410" s="93"/>
      <c r="R410" s="93"/>
      <c r="S410" s="93"/>
      <c r="T410" s="73"/>
      <c r="U410" s="93"/>
      <c r="V410" s="34"/>
      <c r="W410" s="95">
        <f>COUNTIF($A410:$M410,"*raulic*")</f>
        <v>1</v>
      </c>
      <c r="X410" s="26"/>
      <c r="Y410" s="26"/>
      <c r="Z410" s="26"/>
      <c r="AA410" s="95">
        <f>COUNTIF($A410:$M410,"*béland*")</f>
        <v>1</v>
      </c>
      <c r="AB410" s="95">
        <f>COUNTIF($A410:$M410,"*jalenques*")</f>
        <v>1</v>
      </c>
      <c r="AC410" s="95">
        <f>COUNTIF($A410:$M410,"*jalenques*")</f>
        <v>1</v>
      </c>
      <c r="AD410" s="95">
        <f>COUNTIF($A410:$M410,"*Branquart*")</f>
        <v>1</v>
      </c>
      <c r="AE410" s="95">
        <f>COUNTIF($A410:$M410,"*louvard*")</f>
        <v>1</v>
      </c>
      <c r="AF410" s="95">
        <f>COUNTIF($A410:$M410,"*langlois*")</f>
        <v>1</v>
      </c>
      <c r="AG410" s="95">
        <f>COUNTIF($A410:$M410,"*fitz*")</f>
        <v>1</v>
      </c>
      <c r="AH410" s="95">
        <f>COUNTIF($A410:$M410,"*summa*")</f>
        <v>1</v>
      </c>
      <c r="AI410" s="95">
        <f>COUNTIF($A410:$M410,"*grosset*")</f>
        <v>1</v>
      </c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</row>
    <row r="411" spans="1:48" x14ac:dyDescent="0.25">
      <c r="A411" s="93">
        <f t="shared" si="14"/>
        <v>43957</v>
      </c>
      <c r="B411" s="72" t="s">
        <v>20</v>
      </c>
      <c r="C411" s="75" t="s">
        <v>135</v>
      </c>
      <c r="D411" s="93" t="s">
        <v>38</v>
      </c>
      <c r="E411" s="93" t="s">
        <v>108</v>
      </c>
      <c r="F411" s="75"/>
      <c r="G411" s="93"/>
      <c r="H411" s="93"/>
      <c r="I411" s="93" t="s">
        <v>1</v>
      </c>
      <c r="J411" s="73" t="s">
        <v>224</v>
      </c>
      <c r="K411" s="93" t="s">
        <v>173</v>
      </c>
      <c r="L411" s="127"/>
      <c r="M411" s="93"/>
      <c r="N411" s="93" t="s">
        <v>135</v>
      </c>
      <c r="O411" s="93"/>
      <c r="P411" s="93"/>
      <c r="Q411" s="93"/>
      <c r="R411" s="93"/>
      <c r="S411" s="93"/>
      <c r="T411" s="73"/>
      <c r="U411" s="93"/>
      <c r="V411" s="34"/>
      <c r="W411" s="95">
        <f>COUNTIF($A411:$M411,"*raulic*")</f>
        <v>1</v>
      </c>
      <c r="X411" s="26"/>
      <c r="Y411" s="26"/>
      <c r="Z411" s="26"/>
      <c r="AA411" s="95">
        <f>COUNTIF($A411:$M411,"*béland*")</f>
        <v>1</v>
      </c>
      <c r="AB411" s="95">
        <f>COUNTIF($A411:$M411,"*jalenques*")</f>
        <v>1</v>
      </c>
      <c r="AC411" s="95">
        <f>COUNTIF($A411:$M411,"*jalenques*")</f>
        <v>1</v>
      </c>
      <c r="AD411" s="95">
        <f>COUNTIF($A411:$M411,"*Branquart*")</f>
        <v>1</v>
      </c>
      <c r="AE411" s="95">
        <f>COUNTIF($A411:$M411,"*louvard*")</f>
        <v>1</v>
      </c>
      <c r="AF411" s="95">
        <f>COUNTIF($A411:$M411,"*langlois*")</f>
        <v>1</v>
      </c>
      <c r="AG411" s="95">
        <f>COUNTIF($A411:$M411,"*fitz*")</f>
        <v>1</v>
      </c>
      <c r="AH411" s="95">
        <f>COUNTIF($A411:$M411,"*summa*")</f>
        <v>1</v>
      </c>
      <c r="AI411" s="95">
        <f>COUNTIF($A411:$M411,"*grosset*")</f>
        <v>1</v>
      </c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</row>
    <row r="412" spans="1:48" x14ac:dyDescent="0.25">
      <c r="A412" s="93">
        <f t="shared" si="14"/>
        <v>43958</v>
      </c>
      <c r="B412" s="72" t="s">
        <v>8</v>
      </c>
      <c r="C412" s="75" t="s">
        <v>135</v>
      </c>
      <c r="D412" s="93" t="s">
        <v>38</v>
      </c>
      <c r="E412" s="93" t="s">
        <v>108</v>
      </c>
      <c r="F412" s="75"/>
      <c r="G412" s="93"/>
      <c r="H412" s="93"/>
      <c r="I412" s="93" t="s">
        <v>1</v>
      </c>
      <c r="J412" s="73" t="s">
        <v>224</v>
      </c>
      <c r="K412" s="93" t="s">
        <v>176</v>
      </c>
      <c r="L412" s="127"/>
      <c r="M412" s="93"/>
      <c r="N412" s="93" t="s">
        <v>135</v>
      </c>
      <c r="O412" s="93"/>
      <c r="P412" s="93"/>
      <c r="Q412" s="93"/>
      <c r="R412" s="93"/>
      <c r="S412" s="93"/>
      <c r="T412" s="73"/>
      <c r="U412" s="93"/>
      <c r="V412" s="34"/>
      <c r="W412" s="95">
        <f>COUNTIF($A412:$M412,"*raulic*")</f>
        <v>1</v>
      </c>
      <c r="X412" s="26"/>
      <c r="Y412" s="26"/>
      <c r="Z412" s="26"/>
      <c r="AA412" s="95">
        <f>COUNTIF($A412:$M412,"*béland*")</f>
        <v>1</v>
      </c>
      <c r="AB412" s="95">
        <f>COUNTIF($A412:$M412,"*jalenques*")</f>
        <v>1</v>
      </c>
      <c r="AC412" s="95">
        <f>COUNTIF($A412:$M412,"*jalenques*")</f>
        <v>1</v>
      </c>
      <c r="AD412" s="95">
        <f>COUNTIF($A412:$M412,"*Branquart*")</f>
        <v>1</v>
      </c>
      <c r="AE412" s="95">
        <f>COUNTIF($A412:$M412,"*louvard*")</f>
        <v>1</v>
      </c>
      <c r="AF412" s="95">
        <f>COUNTIF($A412:$M412,"*langlois*")</f>
        <v>1</v>
      </c>
      <c r="AG412" s="95">
        <f>COUNTIF($A412:$M412,"*fitz*")</f>
        <v>1</v>
      </c>
      <c r="AH412" s="95">
        <f>COUNTIF($A412:$M412,"*summa*")</f>
        <v>1</v>
      </c>
      <c r="AI412" s="95">
        <f>COUNTIF($A412:$M412,"*grosset*")</f>
        <v>1</v>
      </c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</row>
    <row r="413" spans="1:48" x14ac:dyDescent="0.25">
      <c r="A413" s="93">
        <f t="shared" si="14"/>
        <v>43959</v>
      </c>
      <c r="B413" s="72" t="s">
        <v>33</v>
      </c>
      <c r="C413" s="75" t="s">
        <v>135</v>
      </c>
      <c r="D413" s="104" t="s">
        <v>16</v>
      </c>
      <c r="E413" s="93" t="s">
        <v>108</v>
      </c>
      <c r="F413" s="75"/>
      <c r="G413" s="93" t="s">
        <v>1</v>
      </c>
      <c r="H413" s="93"/>
      <c r="I413" s="93"/>
      <c r="J413" s="73" t="s">
        <v>224</v>
      </c>
      <c r="K413" s="93" t="s">
        <v>176</v>
      </c>
      <c r="L413" s="127"/>
      <c r="M413" s="93"/>
      <c r="N413" s="93" t="s">
        <v>78</v>
      </c>
      <c r="O413" s="93"/>
      <c r="P413" s="93"/>
      <c r="Q413" s="93"/>
      <c r="R413" s="93"/>
      <c r="S413" s="56"/>
      <c r="T413" s="151"/>
      <c r="U413" s="93"/>
      <c r="V413" s="34"/>
      <c r="W413" s="95">
        <f>COUNTIF($A413:$M413,"*raulic*")</f>
        <v>1</v>
      </c>
      <c r="X413" s="26"/>
      <c r="Y413" s="26"/>
      <c r="Z413" s="26"/>
      <c r="AA413" s="95">
        <f>COUNTIF($A413:$M413,"*béland*")</f>
        <v>1</v>
      </c>
      <c r="AB413" s="95">
        <f>COUNTIF($A413:$M413,"*jalenques*")</f>
        <v>1</v>
      </c>
      <c r="AC413" s="95">
        <f>COUNTIF($A413:$M413,"*boudreau*")</f>
        <v>1</v>
      </c>
      <c r="AD413" s="95">
        <f>COUNTIF($A413:$M413,"*Branquart*")</f>
        <v>1</v>
      </c>
      <c r="AE413" s="95">
        <f>COUNTIF($A413:$M413,"*louvard*")</f>
        <v>1</v>
      </c>
      <c r="AF413" s="27"/>
      <c r="AG413" s="95">
        <f>COUNTIF($A413:$M413,"*fitz*")</f>
        <v>1</v>
      </c>
      <c r="AH413" s="95">
        <f>COUNTIF($A413:$M413,"*summa*")</f>
        <v>1</v>
      </c>
      <c r="AI413" s="95">
        <f>COUNTIF($A413:$M413,"*grosset*")</f>
        <v>1</v>
      </c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</row>
    <row r="414" spans="1:48" x14ac:dyDescent="0.25">
      <c r="A414" s="92">
        <f t="shared" ref="A414:A479" si="15">A413+1</f>
        <v>43960</v>
      </c>
      <c r="B414" s="92"/>
      <c r="C414" s="92"/>
      <c r="D414" s="92"/>
      <c r="E414" s="92"/>
      <c r="F414" s="92"/>
      <c r="G414" s="92"/>
      <c r="H414" s="92"/>
      <c r="I414" s="92"/>
      <c r="J414" s="71"/>
      <c r="K414" s="92"/>
      <c r="L414" s="164"/>
      <c r="M414" s="92"/>
      <c r="N414" s="92"/>
      <c r="O414" s="92"/>
      <c r="P414" s="92" t="s">
        <v>78</v>
      </c>
      <c r="Q414" s="92"/>
      <c r="R414" s="92"/>
      <c r="S414" s="92" t="s">
        <v>30</v>
      </c>
      <c r="T414" s="71"/>
      <c r="U414" s="92"/>
      <c r="V414" s="34"/>
      <c r="W414" s="26"/>
      <c r="X414" s="26"/>
      <c r="Y414" s="26"/>
      <c r="Z414" s="26"/>
      <c r="AA414" s="26"/>
      <c r="AB414" s="27"/>
      <c r="AC414" s="27"/>
      <c r="AD414" s="27"/>
      <c r="AE414" s="27"/>
      <c r="AF414" s="27"/>
      <c r="AG414" s="27"/>
      <c r="AH414" s="27"/>
      <c r="AI414" s="27"/>
      <c r="AJ414" s="70"/>
      <c r="AK414" s="70"/>
      <c r="AL414" s="70"/>
      <c r="AM414" s="70"/>
      <c r="AN414" s="17"/>
      <c r="AO414" s="17"/>
      <c r="AP414" s="17"/>
      <c r="AQ414" s="70"/>
      <c r="AR414" s="70"/>
      <c r="AS414" s="70"/>
      <c r="AT414" s="70"/>
      <c r="AU414" s="70"/>
      <c r="AV414" s="70"/>
    </row>
    <row r="415" spans="1:48" x14ac:dyDescent="0.25">
      <c r="A415" s="92">
        <f t="shared" si="15"/>
        <v>43961</v>
      </c>
      <c r="B415" s="92"/>
      <c r="C415" s="92"/>
      <c r="D415" s="92"/>
      <c r="E415" s="92"/>
      <c r="F415" s="92"/>
      <c r="G415" s="92"/>
      <c r="H415" s="92"/>
      <c r="I415" s="92"/>
      <c r="J415" s="71"/>
      <c r="K415" s="92"/>
      <c r="L415" s="164"/>
      <c r="M415" s="92"/>
      <c r="N415" s="92"/>
      <c r="O415" s="92"/>
      <c r="P415" s="92" t="s">
        <v>78</v>
      </c>
      <c r="Q415" s="92"/>
      <c r="R415" s="92"/>
      <c r="S415" s="92" t="s">
        <v>30</v>
      </c>
      <c r="T415" s="71"/>
      <c r="U415" s="92"/>
      <c r="V415" s="34"/>
      <c r="W415" s="26"/>
      <c r="X415" s="26"/>
      <c r="Y415" s="26"/>
      <c r="Z415" s="26"/>
      <c r="AA415" s="26"/>
      <c r="AB415" s="27"/>
      <c r="AC415" s="27"/>
      <c r="AD415" s="27"/>
      <c r="AE415" s="27"/>
      <c r="AF415" s="27"/>
      <c r="AG415" s="27"/>
      <c r="AH415" s="27"/>
      <c r="AI415" s="27"/>
      <c r="AJ415" s="70"/>
      <c r="AK415" s="70"/>
      <c r="AL415" s="70"/>
      <c r="AM415" s="70"/>
      <c r="AN415" s="17"/>
      <c r="AO415" s="17"/>
      <c r="AP415" s="17"/>
      <c r="AQ415" s="70"/>
      <c r="AR415" s="70"/>
      <c r="AS415" s="70"/>
      <c r="AT415" s="70"/>
      <c r="AU415" s="70"/>
      <c r="AV415" s="70"/>
    </row>
    <row r="416" spans="1:48" x14ac:dyDescent="0.25">
      <c r="A416" s="93">
        <f t="shared" si="15"/>
        <v>43962</v>
      </c>
      <c r="B416" s="72" t="s">
        <v>9</v>
      </c>
      <c r="C416" s="75" t="s">
        <v>135</v>
      </c>
      <c r="D416" s="93" t="s">
        <v>36</v>
      </c>
      <c r="E416" s="93" t="s">
        <v>231</v>
      </c>
      <c r="F416" s="75" t="s">
        <v>125</v>
      </c>
      <c r="G416" s="93"/>
      <c r="H416" s="93"/>
      <c r="I416" s="93" t="s">
        <v>1</v>
      </c>
      <c r="J416" s="73"/>
      <c r="K416" s="93" t="s">
        <v>10</v>
      </c>
      <c r="L416" s="127"/>
      <c r="M416" s="93"/>
      <c r="N416" s="93" t="s">
        <v>224</v>
      </c>
      <c r="O416" s="93"/>
      <c r="P416" s="93"/>
      <c r="Q416" s="93"/>
      <c r="R416" s="93" t="s">
        <v>10</v>
      </c>
      <c r="S416" s="93"/>
      <c r="T416" s="73"/>
      <c r="U416" s="93"/>
      <c r="V416" s="34"/>
      <c r="W416" s="95">
        <f>COUNTIF($A416:$M416,"*raulic*")</f>
        <v>1</v>
      </c>
      <c r="X416" s="26"/>
      <c r="Y416" s="26"/>
      <c r="Z416" s="26"/>
      <c r="AA416" s="95">
        <f>COUNTIF($A416:$M416,"*béland*")</f>
        <v>1</v>
      </c>
      <c r="AB416" s="95">
        <f>COUNTIF($A416:$M416,"*jalenques*")</f>
        <v>1</v>
      </c>
      <c r="AC416" s="95">
        <f>COUNTIF($A416:$M416,"*boudreau*")</f>
        <v>1</v>
      </c>
      <c r="AD416" s="95">
        <f>COUNTIF($A416:$M416,"*Branquart*")</f>
        <v>1</v>
      </c>
      <c r="AE416" s="95">
        <f>COUNTIF($A416:$M416,"*louvard*")</f>
        <v>1</v>
      </c>
      <c r="AF416" s="95">
        <f>COUNTIF($A416:$M416,"*langlois*")</f>
        <v>1</v>
      </c>
      <c r="AG416" s="95">
        <f>COUNTIF($A416:$M416,"*fitz*")</f>
        <v>1</v>
      </c>
      <c r="AH416" s="95">
        <f>COUNTIF($A416:$M416,"*summa*")</f>
        <v>1</v>
      </c>
      <c r="AI416" s="95">
        <f>COUNTIF($A416:$M416,"*grosset*")</f>
        <v>1</v>
      </c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</row>
    <row r="417" spans="1:48" x14ac:dyDescent="0.25">
      <c r="A417" s="93">
        <f t="shared" si="15"/>
        <v>43963</v>
      </c>
      <c r="B417" s="72" t="s">
        <v>9</v>
      </c>
      <c r="C417" s="75" t="s">
        <v>135</v>
      </c>
      <c r="D417" s="93" t="s">
        <v>33</v>
      </c>
      <c r="E417" s="93" t="s">
        <v>231</v>
      </c>
      <c r="F417" s="75" t="s">
        <v>125</v>
      </c>
      <c r="G417" s="93" t="s">
        <v>1</v>
      </c>
      <c r="H417" s="93"/>
      <c r="I417" s="93"/>
      <c r="J417" s="73"/>
      <c r="K417" s="93" t="s">
        <v>100</v>
      </c>
      <c r="L417" s="127"/>
      <c r="M417" s="93"/>
      <c r="N417" s="93" t="s">
        <v>135</v>
      </c>
      <c r="O417" s="93"/>
      <c r="P417" s="93"/>
      <c r="Q417" s="93"/>
      <c r="R417" s="93" t="s">
        <v>10</v>
      </c>
      <c r="S417" s="93"/>
      <c r="T417" s="73"/>
      <c r="U417" s="93"/>
      <c r="V417" s="34"/>
      <c r="W417" s="95">
        <f>COUNTIF($A417:$M417,"*raulic*")</f>
        <v>1</v>
      </c>
      <c r="X417" s="26"/>
      <c r="Y417" s="26"/>
      <c r="Z417" s="26"/>
      <c r="AA417" s="95">
        <f>COUNTIF($A417:$M417,"*béland*")</f>
        <v>1</v>
      </c>
      <c r="AB417" s="95">
        <f>COUNTIF($A417:$M417,"*jalenques*")</f>
        <v>1</v>
      </c>
      <c r="AC417" s="95">
        <f>COUNTIF($A417:$M417,"*jalenques*")</f>
        <v>1</v>
      </c>
      <c r="AD417" s="95">
        <f>COUNTIF($A417:$M417,"*Branquart*")</f>
        <v>1</v>
      </c>
      <c r="AE417" s="95">
        <f>COUNTIF($A417:$M417,"*louvard*")</f>
        <v>1</v>
      </c>
      <c r="AF417" s="95">
        <f>COUNTIF($A417:$M417,"*langlois*")</f>
        <v>1</v>
      </c>
      <c r="AG417" s="95">
        <f>COUNTIF($A417:$M417,"*fitz*")</f>
        <v>1</v>
      </c>
      <c r="AH417" s="95">
        <f>COUNTIF($A417:$M417,"*summa*")</f>
        <v>1</v>
      </c>
      <c r="AI417" s="95">
        <f>COUNTIF($A417:$M417,"*grosset*")</f>
        <v>1</v>
      </c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</row>
    <row r="418" spans="1:48" x14ac:dyDescent="0.25">
      <c r="A418" s="93">
        <f t="shared" si="15"/>
        <v>43964</v>
      </c>
      <c r="B418" s="72" t="s">
        <v>9</v>
      </c>
      <c r="C418" s="75" t="s">
        <v>135</v>
      </c>
      <c r="D418" s="93" t="s">
        <v>36</v>
      </c>
      <c r="E418" s="93" t="s">
        <v>231</v>
      </c>
      <c r="F418" s="75" t="s">
        <v>125</v>
      </c>
      <c r="G418" s="93"/>
      <c r="H418" s="93"/>
      <c r="I418" s="93" t="s">
        <v>1</v>
      </c>
      <c r="J418" s="73"/>
      <c r="K418" s="93" t="s">
        <v>10</v>
      </c>
      <c r="L418" s="127"/>
      <c r="M418" s="93"/>
      <c r="N418" s="93" t="s">
        <v>224</v>
      </c>
      <c r="O418" s="93"/>
      <c r="P418" s="93"/>
      <c r="Q418" s="93"/>
      <c r="R418" s="93" t="s">
        <v>10</v>
      </c>
      <c r="S418" s="93"/>
      <c r="T418" s="73"/>
      <c r="U418" s="93"/>
      <c r="V418" s="34"/>
      <c r="W418" s="95">
        <f>COUNTIF($A418:$M418,"*raulic*")</f>
        <v>1</v>
      </c>
      <c r="X418" s="26"/>
      <c r="Y418" s="26"/>
      <c r="Z418" s="26"/>
      <c r="AA418" s="95">
        <f>COUNTIF($A418:$M418,"*béland*")</f>
        <v>1</v>
      </c>
      <c r="AB418" s="95">
        <f>COUNTIF($A418:$M418,"*jalenques*")</f>
        <v>1</v>
      </c>
      <c r="AC418" s="95">
        <f>COUNTIF($A418:$M418,"*jalenques*")</f>
        <v>1</v>
      </c>
      <c r="AD418" s="95">
        <f>COUNTIF($A418:$M418,"*Branquart*")</f>
        <v>1</v>
      </c>
      <c r="AE418" s="95">
        <f>COUNTIF($A418:$M418,"*louvard*")</f>
        <v>1</v>
      </c>
      <c r="AF418" s="95">
        <f>COUNTIF($A418:$M418,"*langlois*")</f>
        <v>1</v>
      </c>
      <c r="AG418" s="95">
        <f>COUNTIF($A418:$M418,"*fitz*")</f>
        <v>1</v>
      </c>
      <c r="AH418" s="95">
        <f>COUNTIF($A418:$M418,"*summa*")</f>
        <v>1</v>
      </c>
      <c r="AI418" s="95">
        <f>COUNTIF($A418:$M418,"*grosset*")</f>
        <v>1</v>
      </c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</row>
    <row r="419" spans="1:48" x14ac:dyDescent="0.25">
      <c r="A419" s="93">
        <f t="shared" si="15"/>
        <v>43965</v>
      </c>
      <c r="B419" s="72" t="s">
        <v>9</v>
      </c>
      <c r="C419" s="75" t="s">
        <v>135</v>
      </c>
      <c r="D419" s="93" t="s">
        <v>36</v>
      </c>
      <c r="E419" s="93" t="s">
        <v>231</v>
      </c>
      <c r="F419" s="75" t="s">
        <v>8</v>
      </c>
      <c r="G419" s="93"/>
      <c r="H419" s="93"/>
      <c r="I419" s="93" t="s">
        <v>1</v>
      </c>
      <c r="J419" s="73"/>
      <c r="K419" s="93" t="s">
        <v>172</v>
      </c>
      <c r="L419" s="127"/>
      <c r="M419" s="93"/>
      <c r="N419" s="93" t="s">
        <v>78</v>
      </c>
      <c r="O419" s="93"/>
      <c r="P419" s="93"/>
      <c r="Q419" s="93"/>
      <c r="R419" s="93" t="s">
        <v>10</v>
      </c>
      <c r="S419" s="93"/>
      <c r="T419" s="73"/>
      <c r="U419" s="93"/>
      <c r="V419" s="34"/>
      <c r="W419" s="95">
        <f>COUNTIF($A419:$M419,"*raulic*")</f>
        <v>1</v>
      </c>
      <c r="X419" s="26"/>
      <c r="Y419" s="26"/>
      <c r="Z419" s="26"/>
      <c r="AA419" s="95">
        <f>COUNTIF($A419:$M419,"*béland*")</f>
        <v>1</v>
      </c>
      <c r="AB419" s="160">
        <f>COUNTIF($A419:$M419,"*jalenques*")</f>
        <v>1</v>
      </c>
      <c r="AC419" s="95">
        <f>COUNTIF($A419:$M419,"*jalenques*")</f>
        <v>1</v>
      </c>
      <c r="AD419" s="95">
        <f>COUNTIF($A419:$M419,"*Branquart*")</f>
        <v>1</v>
      </c>
      <c r="AE419" s="95">
        <f>COUNTIF($A419:$M419,"*louvard*")</f>
        <v>1</v>
      </c>
      <c r="AF419" s="95">
        <f>COUNTIF($A419:$M419,"*langlois*")</f>
        <v>1</v>
      </c>
      <c r="AG419" s="95">
        <f>COUNTIF($A419:$M419,"*fitz*")</f>
        <v>1</v>
      </c>
      <c r="AH419" s="95">
        <f>COUNTIF($A419:$M419,"*summa*")</f>
        <v>1</v>
      </c>
      <c r="AI419" s="95">
        <f>COUNTIF($A419:$M419,"*grosset*")</f>
        <v>1</v>
      </c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</row>
    <row r="420" spans="1:48" x14ac:dyDescent="0.25">
      <c r="A420" s="93">
        <f t="shared" si="15"/>
        <v>43966</v>
      </c>
      <c r="B420" s="72" t="s">
        <v>9</v>
      </c>
      <c r="C420" s="75" t="s">
        <v>8</v>
      </c>
      <c r="D420" s="104" t="s">
        <v>16</v>
      </c>
      <c r="E420" s="93" t="s">
        <v>231</v>
      </c>
      <c r="F420" s="75" t="s">
        <v>125</v>
      </c>
      <c r="G420" s="93" t="s">
        <v>143</v>
      </c>
      <c r="H420" s="93"/>
      <c r="I420" s="93" t="s">
        <v>1</v>
      </c>
      <c r="J420" s="73"/>
      <c r="K420" s="93" t="s">
        <v>20</v>
      </c>
      <c r="L420" s="127"/>
      <c r="M420" s="93"/>
      <c r="N420" s="93" t="s">
        <v>224</v>
      </c>
      <c r="O420" s="93"/>
      <c r="P420" s="93"/>
      <c r="Q420" s="93"/>
      <c r="R420" s="93" t="s">
        <v>10</v>
      </c>
      <c r="S420" s="56"/>
      <c r="T420" s="151"/>
      <c r="U420" s="93"/>
      <c r="V420" s="34"/>
      <c r="W420" s="95">
        <f>COUNTIF($A420:$M420,"*raulic*")</f>
        <v>1</v>
      </c>
      <c r="X420" s="26"/>
      <c r="Y420" s="26"/>
      <c r="Z420" s="26"/>
      <c r="AA420" s="95">
        <f>COUNTIF($A420:$M420,"*béland*")</f>
        <v>1</v>
      </c>
      <c r="AB420" s="95">
        <f>COUNTIF($A420:$M420,"*jalenques*")</f>
        <v>1</v>
      </c>
      <c r="AC420" s="95">
        <f>COUNTIF($A420:$M420,"*boudreau*")</f>
        <v>1</v>
      </c>
      <c r="AD420" s="95">
        <f>COUNTIF($A420:$M420,"*Branquart*")</f>
        <v>1</v>
      </c>
      <c r="AE420" s="95">
        <f>COUNTIF($A420:$M420,"*louvard*")</f>
        <v>1</v>
      </c>
      <c r="AF420" s="27"/>
      <c r="AG420" s="95">
        <f>COUNTIF($A420:$M420,"*fitz*")</f>
        <v>1</v>
      </c>
      <c r="AH420" s="95">
        <f>COUNTIF($A420:$M420,"*summa*")</f>
        <v>1</v>
      </c>
      <c r="AI420" s="95">
        <f>COUNTIF($A420:$M420,"*grosset*")</f>
        <v>1</v>
      </c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</row>
    <row r="421" spans="1:48" x14ac:dyDescent="0.25">
      <c r="A421" s="92">
        <f t="shared" si="15"/>
        <v>43967</v>
      </c>
      <c r="B421" s="92"/>
      <c r="C421" s="92"/>
      <c r="D421" s="92"/>
      <c r="E421" s="92"/>
      <c r="F421" s="92"/>
      <c r="G421" s="92"/>
      <c r="H421" s="92"/>
      <c r="I421" s="92"/>
      <c r="J421" s="71"/>
      <c r="K421" s="92"/>
      <c r="L421" s="164"/>
      <c r="M421" s="92"/>
      <c r="N421" s="92"/>
      <c r="O421" s="92"/>
      <c r="P421" s="241" t="s">
        <v>34</v>
      </c>
      <c r="Q421" s="92"/>
      <c r="R421" s="92" t="s">
        <v>10</v>
      </c>
      <c r="S421" s="92" t="s">
        <v>33</v>
      </c>
      <c r="T421" s="71" t="s">
        <v>28</v>
      </c>
      <c r="U421" s="92"/>
      <c r="V421" s="34"/>
      <c r="W421" s="26"/>
      <c r="X421" s="26"/>
      <c r="Y421" s="26"/>
      <c r="Z421" s="26"/>
      <c r="AA421" s="26"/>
      <c r="AB421" s="27"/>
      <c r="AC421" s="27"/>
      <c r="AD421" s="27"/>
      <c r="AE421" s="27"/>
      <c r="AF421" s="27"/>
      <c r="AG421" s="27"/>
      <c r="AH421" s="27"/>
      <c r="AI421" s="27"/>
      <c r="AJ421" s="70"/>
      <c r="AK421" s="70"/>
      <c r="AL421" s="70"/>
      <c r="AM421" s="70"/>
      <c r="AN421" s="17"/>
      <c r="AO421" s="17"/>
      <c r="AP421" s="17"/>
      <c r="AQ421" s="70"/>
      <c r="AR421" s="70"/>
      <c r="AS421" s="70"/>
      <c r="AT421" s="70"/>
      <c r="AU421" s="70"/>
      <c r="AV421" s="70"/>
    </row>
    <row r="422" spans="1:48" x14ac:dyDescent="0.25">
      <c r="A422" s="92">
        <f t="shared" si="15"/>
        <v>43968</v>
      </c>
      <c r="B422" s="92"/>
      <c r="C422" s="92"/>
      <c r="D422" s="92"/>
      <c r="E422" s="92"/>
      <c r="F422" s="92"/>
      <c r="G422" s="92"/>
      <c r="H422" s="92"/>
      <c r="I422" s="92"/>
      <c r="J422" s="71"/>
      <c r="K422" s="92"/>
      <c r="L422" s="164"/>
      <c r="M422" s="92"/>
      <c r="N422" s="92"/>
      <c r="O422" s="92"/>
      <c r="P422" s="241" t="s">
        <v>34</v>
      </c>
      <c r="Q422" s="92"/>
      <c r="R422" s="92" t="s">
        <v>10</v>
      </c>
      <c r="S422" s="92" t="s">
        <v>33</v>
      </c>
      <c r="T422" s="71" t="s">
        <v>28</v>
      </c>
      <c r="U422" s="92"/>
      <c r="V422" s="34"/>
      <c r="W422" s="26"/>
      <c r="X422" s="26"/>
      <c r="Y422" s="26"/>
      <c r="Z422" s="26"/>
      <c r="AA422" s="26"/>
      <c r="AB422" s="27"/>
      <c r="AC422" s="27"/>
      <c r="AD422" s="27"/>
      <c r="AE422" s="27"/>
      <c r="AF422" s="27"/>
      <c r="AG422" s="27"/>
      <c r="AH422" s="27"/>
      <c r="AI422" s="27"/>
      <c r="AJ422" s="70"/>
      <c r="AK422" s="70"/>
      <c r="AL422" s="70"/>
      <c r="AM422" s="70"/>
      <c r="AN422" s="17"/>
      <c r="AO422" s="17"/>
      <c r="AP422" s="17"/>
      <c r="AQ422" s="70"/>
      <c r="AR422" s="70"/>
      <c r="AS422" s="70"/>
      <c r="AT422" s="70"/>
      <c r="AU422" s="70"/>
      <c r="AV422" s="70"/>
    </row>
    <row r="423" spans="1:48" x14ac:dyDescent="0.25">
      <c r="A423" s="92">
        <f t="shared" si="15"/>
        <v>43969</v>
      </c>
      <c r="B423" s="76"/>
      <c r="C423" s="74"/>
      <c r="D423" s="92"/>
      <c r="E423" s="92"/>
      <c r="F423" s="74"/>
      <c r="G423" s="92"/>
      <c r="H423" s="92"/>
      <c r="I423" s="92"/>
      <c r="J423" s="71"/>
      <c r="K423" s="92"/>
      <c r="L423" s="164"/>
      <c r="M423" s="92"/>
      <c r="N423" s="92"/>
      <c r="O423" s="92"/>
      <c r="P423" s="241" t="s">
        <v>34</v>
      </c>
      <c r="Q423" s="92"/>
      <c r="R423" s="92" t="s">
        <v>10</v>
      </c>
      <c r="S423" s="92" t="s">
        <v>33</v>
      </c>
      <c r="T423" s="71" t="s">
        <v>28</v>
      </c>
      <c r="U423" s="92"/>
      <c r="V423" s="34"/>
      <c r="W423" s="26"/>
      <c r="X423" s="26"/>
      <c r="Y423" s="26"/>
      <c r="Z423" s="26"/>
      <c r="AA423" s="26"/>
      <c r="AB423" s="26"/>
      <c r="AC423" s="27"/>
      <c r="AD423" s="26"/>
      <c r="AE423" s="26"/>
      <c r="AF423" s="27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AU423" s="27"/>
      <c r="AV423" s="27"/>
    </row>
    <row r="424" spans="1:48" x14ac:dyDescent="0.25">
      <c r="A424" s="93">
        <f t="shared" si="15"/>
        <v>43970</v>
      </c>
      <c r="B424" s="72" t="s">
        <v>9</v>
      </c>
      <c r="C424" s="75" t="s">
        <v>78</v>
      </c>
      <c r="D424" s="93" t="s">
        <v>10</v>
      </c>
      <c r="E424" s="93" t="s">
        <v>226</v>
      </c>
      <c r="F424" s="75"/>
      <c r="G424" s="93" t="s">
        <v>1</v>
      </c>
      <c r="H424" s="93"/>
      <c r="I424" s="93" t="s">
        <v>40</v>
      </c>
      <c r="J424" s="73"/>
      <c r="K424" s="93" t="s">
        <v>374</v>
      </c>
      <c r="L424" s="127"/>
      <c r="M424" s="93"/>
      <c r="N424" s="93" t="s">
        <v>78</v>
      </c>
      <c r="O424" s="93"/>
      <c r="P424" s="93"/>
      <c r="Q424" s="93"/>
      <c r="R424" s="93"/>
      <c r="S424" s="93"/>
      <c r="T424" s="93" t="s">
        <v>28</v>
      </c>
      <c r="U424" s="93"/>
      <c r="V424" s="34"/>
      <c r="W424" s="95">
        <f>COUNTIF($A424:$M424,"*raulic*")</f>
        <v>1</v>
      </c>
      <c r="X424" s="26"/>
      <c r="Y424" s="26"/>
      <c r="Z424" s="26"/>
      <c r="AA424" s="95">
        <f>COUNTIF($A424:$M424,"*béland*")</f>
        <v>1</v>
      </c>
      <c r="AB424" s="95">
        <f t="shared" ref="AB424:AC426" si="16">COUNTIF($A424:$M424,"*jalenques*")</f>
        <v>1</v>
      </c>
      <c r="AC424" s="95">
        <f t="shared" si="16"/>
        <v>1</v>
      </c>
      <c r="AD424" s="95">
        <f>COUNTIF($A424:$M424,"*Branquart*")</f>
        <v>1</v>
      </c>
      <c r="AE424" s="95">
        <f>COUNTIF($A424:$M424,"*louvard*")</f>
        <v>1</v>
      </c>
      <c r="AF424" s="95">
        <f>COUNTIF($A424:$M424,"*langlois*")</f>
        <v>1</v>
      </c>
      <c r="AG424" s="95">
        <f>COUNTIF($A424:$M424,"*fitz*")</f>
        <v>1</v>
      </c>
      <c r="AH424" s="95">
        <f>COUNTIF($A424:$M424,"*summa*")</f>
        <v>1</v>
      </c>
      <c r="AI424" s="150">
        <f>COUNTIF($A424:$M424,"*grosset*")</f>
        <v>1</v>
      </c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</row>
    <row r="425" spans="1:48" x14ac:dyDescent="0.25">
      <c r="A425" s="93">
        <f t="shared" si="15"/>
        <v>43971</v>
      </c>
      <c r="B425" s="72" t="s">
        <v>9</v>
      </c>
      <c r="C425" s="75" t="s">
        <v>78</v>
      </c>
      <c r="D425" s="93" t="s">
        <v>38</v>
      </c>
      <c r="E425" s="93" t="s">
        <v>226</v>
      </c>
      <c r="F425" s="75"/>
      <c r="G425" s="17"/>
      <c r="H425" s="93"/>
      <c r="I425" s="93" t="s">
        <v>40</v>
      </c>
      <c r="J425" s="73"/>
      <c r="K425" s="93" t="s">
        <v>182</v>
      </c>
      <c r="L425" s="127"/>
      <c r="M425" s="93"/>
      <c r="N425" s="93" t="s">
        <v>78</v>
      </c>
      <c r="O425" s="93"/>
      <c r="P425" s="93"/>
      <c r="Q425" s="93"/>
      <c r="R425" s="93"/>
      <c r="S425" s="93"/>
      <c r="T425" s="93" t="s">
        <v>28</v>
      </c>
      <c r="U425" s="93"/>
      <c r="V425" s="34"/>
      <c r="W425" s="95">
        <f>COUNTIF($A425:$M425,"*raulic*")</f>
        <v>1</v>
      </c>
      <c r="X425" s="26"/>
      <c r="Y425" s="26"/>
      <c r="Z425" s="26"/>
      <c r="AA425" s="95">
        <f>COUNTIF($A425:$M425,"*béland*")</f>
        <v>1</v>
      </c>
      <c r="AB425" s="95">
        <f t="shared" si="16"/>
        <v>1</v>
      </c>
      <c r="AC425" s="95">
        <f t="shared" si="16"/>
        <v>1</v>
      </c>
      <c r="AD425" s="95">
        <f>COUNTIF($A425:$M425,"*Branquart*")</f>
        <v>1</v>
      </c>
      <c r="AE425" s="95">
        <f>COUNTIF($A425:$M425,"*louvard*")</f>
        <v>1</v>
      </c>
      <c r="AF425" s="95">
        <f>COUNTIF($A425:$M425,"*langlois*")</f>
        <v>1</v>
      </c>
      <c r="AG425" s="95">
        <f>COUNTIF($A425:$M425,"*fitz*")</f>
        <v>1</v>
      </c>
      <c r="AH425" s="95">
        <f>COUNTIF($A425:$M425,"*summa*")</f>
        <v>1</v>
      </c>
      <c r="AI425" s="95">
        <f>COUNTIF($A425:$M425,"*grosset*")</f>
        <v>1</v>
      </c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</row>
    <row r="426" spans="1:48" x14ac:dyDescent="0.25">
      <c r="A426" s="93">
        <f t="shared" si="15"/>
        <v>43972</v>
      </c>
      <c r="B426" s="72" t="s">
        <v>9</v>
      </c>
      <c r="C426" s="75" t="s">
        <v>78</v>
      </c>
      <c r="D426" s="93" t="s">
        <v>38</v>
      </c>
      <c r="E426" s="93" t="s">
        <v>226</v>
      </c>
      <c r="F426" s="75"/>
      <c r="G426" s="93"/>
      <c r="H426" s="93"/>
      <c r="I426" s="93" t="s">
        <v>40</v>
      </c>
      <c r="J426" s="73"/>
      <c r="K426" s="93" t="s">
        <v>182</v>
      </c>
      <c r="L426" s="127"/>
      <c r="M426" s="93"/>
      <c r="N426" s="93" t="s">
        <v>135</v>
      </c>
      <c r="O426" s="93"/>
      <c r="P426" s="93"/>
      <c r="Q426" s="93"/>
      <c r="R426" s="93"/>
      <c r="S426" s="93"/>
      <c r="T426" s="73"/>
      <c r="U426" s="93"/>
      <c r="V426" s="34"/>
      <c r="W426" s="95">
        <f>COUNTIF($A426:$M426,"*raulic*")</f>
        <v>1</v>
      </c>
      <c r="X426" s="26"/>
      <c r="Y426" s="26"/>
      <c r="Z426" s="26"/>
      <c r="AA426" s="95">
        <f>COUNTIF($A426:$M426,"*béland*")</f>
        <v>1</v>
      </c>
      <c r="AB426" s="95">
        <f t="shared" si="16"/>
        <v>1</v>
      </c>
      <c r="AC426" s="95">
        <f t="shared" si="16"/>
        <v>1</v>
      </c>
      <c r="AD426" s="95">
        <f>COUNTIF($A426:$M426,"*Branquart*")</f>
        <v>1</v>
      </c>
      <c r="AE426" s="95">
        <f>COUNTIF($A426:$M426,"*louvard*")</f>
        <v>1</v>
      </c>
      <c r="AF426" s="95">
        <f>COUNTIF($A426:$M426,"*langlois*")</f>
        <v>1</v>
      </c>
      <c r="AG426" s="95">
        <f>COUNTIF($A426:$M426,"*fitz*")</f>
        <v>1</v>
      </c>
      <c r="AH426" s="95">
        <f>COUNTIF($A426:$M426,"*summa*")</f>
        <v>1</v>
      </c>
      <c r="AI426" s="95">
        <f>COUNTIF($A426:$M426,"*grosset*")</f>
        <v>1</v>
      </c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</row>
    <row r="427" spans="1:48" x14ac:dyDescent="0.25">
      <c r="A427" s="93">
        <f t="shared" si="15"/>
        <v>43973</v>
      </c>
      <c r="B427" s="72" t="s">
        <v>9</v>
      </c>
      <c r="C427" s="75" t="s">
        <v>78</v>
      </c>
      <c r="D427" s="104" t="s">
        <v>16</v>
      </c>
      <c r="E427" s="93" t="s">
        <v>226</v>
      </c>
      <c r="F427" s="75"/>
      <c r="G427" s="93" t="s">
        <v>40</v>
      </c>
      <c r="H427" s="93"/>
      <c r="I427" s="93" t="s">
        <v>8</v>
      </c>
      <c r="J427" s="73"/>
      <c r="K427" s="93" t="s">
        <v>182</v>
      </c>
      <c r="L427" s="127"/>
      <c r="M427" s="93"/>
      <c r="N427" s="93" t="s">
        <v>224</v>
      </c>
      <c r="O427" s="93"/>
      <c r="P427" s="93"/>
      <c r="Q427" s="93"/>
      <c r="R427" s="93"/>
      <c r="S427" s="56"/>
      <c r="T427" s="151"/>
      <c r="U427" s="93"/>
      <c r="V427" s="34"/>
      <c r="W427" s="95">
        <f>COUNTIF($A427:$M427,"*raulic*")</f>
        <v>1</v>
      </c>
      <c r="X427" s="26"/>
      <c r="Y427" s="26"/>
      <c r="Z427" s="26"/>
      <c r="AA427" s="95">
        <f>COUNTIF($A427:$M427,"*béland*")</f>
        <v>1</v>
      </c>
      <c r="AB427" s="95">
        <f>COUNTIF($A427:$M427,"*jalenques*")</f>
        <v>1</v>
      </c>
      <c r="AC427" s="95">
        <f>COUNTIF($A427:$M427,"*boudreau*")</f>
        <v>1</v>
      </c>
      <c r="AD427" s="95">
        <f>COUNTIF($A427:$M427,"*Branquart*")</f>
        <v>1</v>
      </c>
      <c r="AE427" s="95">
        <f>COUNTIF($A427:$M427,"*louvard*")</f>
        <v>1</v>
      </c>
      <c r="AF427" s="27"/>
      <c r="AG427" s="95">
        <f>COUNTIF($A427:$M427,"*fitz*")</f>
        <v>1</v>
      </c>
      <c r="AH427" s="95">
        <f>COUNTIF($A427:$M427,"*summa*")</f>
        <v>0</v>
      </c>
      <c r="AI427" s="95">
        <f>COUNTIF($A427:$M427,"*grosset*")</f>
        <v>1</v>
      </c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</row>
    <row r="428" spans="1:48" x14ac:dyDescent="0.25">
      <c r="A428" s="92">
        <f t="shared" si="15"/>
        <v>43974</v>
      </c>
      <c r="B428" s="92"/>
      <c r="C428" s="92"/>
      <c r="D428" s="92"/>
      <c r="E428" s="92"/>
      <c r="F428" s="92"/>
      <c r="G428" s="92"/>
      <c r="H428" s="92"/>
      <c r="I428" s="92"/>
      <c r="J428" s="71"/>
      <c r="K428" s="92"/>
      <c r="L428" s="164"/>
      <c r="M428" s="92"/>
      <c r="N428" s="92"/>
      <c r="O428" s="92"/>
      <c r="P428" s="92" t="s">
        <v>224</v>
      </c>
      <c r="Q428" s="92"/>
      <c r="R428" s="92"/>
      <c r="S428" s="92" t="s">
        <v>20</v>
      </c>
      <c r="T428" s="71"/>
      <c r="U428" s="92"/>
      <c r="V428" s="34"/>
      <c r="W428" s="26"/>
      <c r="X428" s="26"/>
      <c r="Y428" s="26"/>
      <c r="Z428" s="26"/>
      <c r="AA428" s="26"/>
      <c r="AB428" s="27"/>
      <c r="AC428" s="27"/>
      <c r="AD428" s="27"/>
      <c r="AE428" s="27"/>
      <c r="AF428" s="27"/>
      <c r="AG428" s="27"/>
      <c r="AH428" s="27"/>
      <c r="AI428" s="27"/>
      <c r="AJ428" s="70"/>
      <c r="AK428" s="70"/>
      <c r="AL428" s="70"/>
      <c r="AM428" s="70"/>
      <c r="AN428" s="17"/>
      <c r="AO428" s="17"/>
      <c r="AP428" s="17"/>
      <c r="AQ428" s="70"/>
      <c r="AR428" s="70"/>
      <c r="AS428" s="70"/>
      <c r="AT428" s="70"/>
      <c r="AU428" s="70"/>
      <c r="AV428" s="70"/>
    </row>
    <row r="429" spans="1:48" x14ac:dyDescent="0.25">
      <c r="A429" s="92">
        <f t="shared" si="15"/>
        <v>43975</v>
      </c>
      <c r="B429" s="92"/>
      <c r="C429" s="92"/>
      <c r="D429" s="92"/>
      <c r="E429" s="92"/>
      <c r="F429" s="92"/>
      <c r="G429" s="92"/>
      <c r="H429" s="92"/>
      <c r="I429" s="92"/>
      <c r="J429" s="71"/>
      <c r="K429" s="92"/>
      <c r="L429" s="164"/>
      <c r="M429" s="92"/>
      <c r="N429" s="92"/>
      <c r="O429" s="92"/>
      <c r="P429" s="92" t="s">
        <v>224</v>
      </c>
      <c r="Q429" s="92"/>
      <c r="R429" s="92"/>
      <c r="S429" s="92" t="s">
        <v>20</v>
      </c>
      <c r="T429" s="71"/>
      <c r="U429" s="92"/>
      <c r="V429" s="34"/>
      <c r="W429" s="26"/>
      <c r="X429" s="26"/>
      <c r="Y429" s="26"/>
      <c r="Z429" s="26"/>
      <c r="AA429" s="26"/>
      <c r="AB429" s="27"/>
      <c r="AC429" s="27"/>
      <c r="AD429" s="27"/>
      <c r="AE429" s="27"/>
      <c r="AF429" s="27"/>
      <c r="AG429" s="27"/>
      <c r="AH429" s="27"/>
      <c r="AI429" s="27"/>
      <c r="AJ429" s="70"/>
      <c r="AK429" s="70"/>
      <c r="AL429" s="70"/>
      <c r="AM429" s="70"/>
      <c r="AN429" s="17"/>
      <c r="AO429" s="17"/>
      <c r="AP429" s="17"/>
      <c r="AQ429" s="70"/>
      <c r="AR429" s="70"/>
      <c r="AS429" s="70"/>
      <c r="AT429" s="70"/>
      <c r="AU429" s="70"/>
      <c r="AV429" s="70"/>
    </row>
    <row r="430" spans="1:48" x14ac:dyDescent="0.25">
      <c r="A430" s="93">
        <f t="shared" si="15"/>
        <v>43976</v>
      </c>
      <c r="B430" s="72" t="s">
        <v>9</v>
      </c>
      <c r="C430" s="75" t="s">
        <v>78</v>
      </c>
      <c r="D430" s="93" t="s">
        <v>37</v>
      </c>
      <c r="E430" s="93" t="s">
        <v>226</v>
      </c>
      <c r="F430" s="75"/>
      <c r="G430" s="93"/>
      <c r="H430" s="93" t="s">
        <v>253</v>
      </c>
      <c r="I430" s="93" t="s">
        <v>40</v>
      </c>
      <c r="J430" s="73"/>
      <c r="K430" s="93" t="s">
        <v>373</v>
      </c>
      <c r="L430" s="127"/>
      <c r="M430" s="93"/>
      <c r="N430" s="93" t="s">
        <v>135</v>
      </c>
      <c r="O430" s="93"/>
      <c r="P430" s="93"/>
      <c r="Q430" s="93"/>
      <c r="R430" s="93"/>
      <c r="S430" s="93"/>
      <c r="T430" s="73"/>
      <c r="U430" s="93" t="s">
        <v>184</v>
      </c>
      <c r="V430" s="34"/>
      <c r="W430" s="95">
        <f>COUNTIF($A430:$M430,"*raulic*")</f>
        <v>1</v>
      </c>
      <c r="X430" s="26"/>
      <c r="Y430" s="26"/>
      <c r="Z430" s="26"/>
      <c r="AA430" s="95">
        <f>COUNTIF($A430:$M430,"*béland*")</f>
        <v>1</v>
      </c>
      <c r="AB430" s="95">
        <f>COUNTIF($A430:$M430,"*jalenques*")</f>
        <v>1</v>
      </c>
      <c r="AC430" s="95">
        <f>COUNTIF($A430:$M430,"*boudreau*")</f>
        <v>1</v>
      </c>
      <c r="AD430" s="95">
        <f>COUNTIF($A430:$M430,"*Branquart*")</f>
        <v>1</v>
      </c>
      <c r="AE430" s="95">
        <f>COUNTIF($A430:$M430,"*louvard*")</f>
        <v>1</v>
      </c>
      <c r="AF430" s="95">
        <f>COUNTIF($A430:$M430,"*langlois*")</f>
        <v>1</v>
      </c>
      <c r="AG430" s="95">
        <f>COUNTIF($A430:$M430,"*fitz*")</f>
        <v>1</v>
      </c>
      <c r="AH430" s="95">
        <f>COUNTIF($A430:$M430,"*summa*")</f>
        <v>1</v>
      </c>
      <c r="AI430" s="95">
        <f>COUNTIF($A430:$M430,"*grosset*")</f>
        <v>1</v>
      </c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</row>
    <row r="431" spans="1:48" x14ac:dyDescent="0.25">
      <c r="A431" s="93">
        <f t="shared" si="15"/>
        <v>43977</v>
      </c>
      <c r="B431" s="72" t="s">
        <v>9</v>
      </c>
      <c r="C431" s="75" t="s">
        <v>78</v>
      </c>
      <c r="D431" s="93" t="s">
        <v>10</v>
      </c>
      <c r="E431" s="93" t="s">
        <v>226</v>
      </c>
      <c r="F431" s="75"/>
      <c r="G431" s="93" t="s">
        <v>67</v>
      </c>
      <c r="H431" s="93" t="s">
        <v>253</v>
      </c>
      <c r="I431" s="93" t="s">
        <v>8</v>
      </c>
      <c r="J431" s="73"/>
      <c r="K431" s="93" t="s">
        <v>373</v>
      </c>
      <c r="L431" s="127"/>
      <c r="M431" s="93"/>
      <c r="N431" s="93" t="s">
        <v>78</v>
      </c>
      <c r="O431" s="93"/>
      <c r="P431" s="93"/>
      <c r="Q431" s="93"/>
      <c r="R431" s="93"/>
      <c r="S431" s="93"/>
      <c r="T431" s="73"/>
      <c r="U431" s="93" t="s">
        <v>102</v>
      </c>
      <c r="V431" s="34"/>
      <c r="W431" s="95">
        <f>COUNTIF($A431:$M431,"*raulic*")</f>
        <v>1</v>
      </c>
      <c r="X431" s="26"/>
      <c r="Y431" s="26"/>
      <c r="Z431" s="26"/>
      <c r="AA431" s="95">
        <f>COUNTIF($A431:$M431,"*béland*")</f>
        <v>1</v>
      </c>
      <c r="AB431" s="95">
        <f>COUNTIF($A431:$M431,"*jalenques*")</f>
        <v>1</v>
      </c>
      <c r="AC431" s="95">
        <f>COUNTIF($A431:$M431,"*jalenques*")</f>
        <v>1</v>
      </c>
      <c r="AD431" s="95">
        <f>COUNTIF($A431:$M431,"*Branquart*")</f>
        <v>1</v>
      </c>
      <c r="AE431" s="95">
        <f>COUNTIF($A431:$M431,"*louvard*")</f>
        <v>1</v>
      </c>
      <c r="AF431" s="95">
        <f>COUNTIF($A431:$M431,"*langlois*")</f>
        <v>1</v>
      </c>
      <c r="AG431" s="95">
        <f>COUNTIF($A431:$M431,"*fitz*")</f>
        <v>1</v>
      </c>
      <c r="AH431" s="95">
        <f>COUNTIF($A431:$M431,"*summa*")</f>
        <v>1</v>
      </c>
      <c r="AI431" s="95">
        <f>COUNTIF($A431:$M431,"*grosset*")</f>
        <v>1</v>
      </c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</row>
    <row r="432" spans="1:48" x14ac:dyDescent="0.25">
      <c r="A432" s="93">
        <f t="shared" si="15"/>
        <v>43978</v>
      </c>
      <c r="B432" s="72" t="s">
        <v>9</v>
      </c>
      <c r="C432" s="75" t="s">
        <v>78</v>
      </c>
      <c r="D432" s="93" t="s">
        <v>37</v>
      </c>
      <c r="E432" s="93" t="s">
        <v>226</v>
      </c>
      <c r="F432" s="75"/>
      <c r="G432" s="93"/>
      <c r="H432" s="93" t="s">
        <v>253</v>
      </c>
      <c r="I432" s="93" t="s">
        <v>40</v>
      </c>
      <c r="J432" s="73"/>
      <c r="K432" s="93" t="s">
        <v>373</v>
      </c>
      <c r="L432" s="127"/>
      <c r="M432" s="93"/>
      <c r="N432" s="93" t="s">
        <v>135</v>
      </c>
      <c r="O432" s="93"/>
      <c r="P432" s="93"/>
      <c r="Q432" s="93"/>
      <c r="R432" s="93"/>
      <c r="S432" s="93"/>
      <c r="T432" s="73"/>
      <c r="U432" s="93" t="s">
        <v>102</v>
      </c>
      <c r="V432" s="34"/>
      <c r="W432" s="95">
        <f>COUNTIF($A432:$M432,"*raulic*")</f>
        <v>1</v>
      </c>
      <c r="X432" s="26"/>
      <c r="Y432" s="26"/>
      <c r="Z432" s="26"/>
      <c r="AA432" s="95">
        <f>COUNTIF($A432:$M432,"*béland*")</f>
        <v>1</v>
      </c>
      <c r="AB432" s="95">
        <f>COUNTIF($A432:$M432,"*jalenques*")</f>
        <v>1</v>
      </c>
      <c r="AC432" s="95">
        <f>COUNTIF($A432:$M432,"*jalenques*")</f>
        <v>1</v>
      </c>
      <c r="AD432" s="95">
        <f>COUNTIF($A432:$M432,"*Branquart*")</f>
        <v>1</v>
      </c>
      <c r="AE432" s="95">
        <f>COUNTIF($A432:$M432,"*louvard*")</f>
        <v>1</v>
      </c>
      <c r="AF432" s="95">
        <f>COUNTIF($A432:$M432,"*langlois*")</f>
        <v>1</v>
      </c>
      <c r="AG432" s="95">
        <f>COUNTIF($A432:$M432,"*fitz*")</f>
        <v>1</v>
      </c>
      <c r="AH432" s="95">
        <f>COUNTIF($A432:$M432,"*summa*")</f>
        <v>1</v>
      </c>
      <c r="AI432" s="95">
        <f>COUNTIF($A432:$M432,"*grosset*")</f>
        <v>1</v>
      </c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</row>
    <row r="433" spans="1:48" x14ac:dyDescent="0.25">
      <c r="A433" s="93">
        <f t="shared" si="15"/>
        <v>43979</v>
      </c>
      <c r="B433" s="72" t="s">
        <v>9</v>
      </c>
      <c r="C433" s="75" t="s">
        <v>78</v>
      </c>
      <c r="D433" s="93" t="s">
        <v>38</v>
      </c>
      <c r="E433" s="93" t="s">
        <v>226</v>
      </c>
      <c r="F433" s="75"/>
      <c r="G433" s="93"/>
      <c r="H433" s="93" t="s">
        <v>253</v>
      </c>
      <c r="I433" s="93" t="s">
        <v>40</v>
      </c>
      <c r="J433" s="73"/>
      <c r="K433" s="93" t="s">
        <v>252</v>
      </c>
      <c r="L433" s="127"/>
      <c r="M433" s="93"/>
      <c r="N433" s="93" t="s">
        <v>224</v>
      </c>
      <c r="O433" s="93"/>
      <c r="P433" s="93"/>
      <c r="Q433" s="93"/>
      <c r="R433" s="93"/>
      <c r="S433" s="93"/>
      <c r="T433" s="73"/>
      <c r="U433" s="93" t="s">
        <v>102</v>
      </c>
      <c r="V433" s="34"/>
      <c r="W433" s="95">
        <f>COUNTIF($A433:$M433,"*raulic*")</f>
        <v>1</v>
      </c>
      <c r="X433" s="26"/>
      <c r="Y433" s="26"/>
      <c r="Z433" s="26"/>
      <c r="AA433" s="95">
        <f>COUNTIF($A433:$M433,"*béland*")</f>
        <v>1</v>
      </c>
      <c r="AB433" s="95">
        <f>COUNTIF($A433:$M433,"*jalenques*")</f>
        <v>1</v>
      </c>
      <c r="AC433" s="95">
        <f>COUNTIF($A433:$M433,"*jalenques*")</f>
        <v>1</v>
      </c>
      <c r="AD433" s="95">
        <f>COUNTIF($A433:$M433,"*Branquart*")</f>
        <v>1</v>
      </c>
      <c r="AE433" s="95">
        <f>COUNTIF($A433:$M433,"*louvard*")</f>
        <v>1</v>
      </c>
      <c r="AF433" s="95">
        <f>COUNTIF($A433:$M433,"*langlois*")</f>
        <v>1</v>
      </c>
      <c r="AG433" s="95">
        <f>COUNTIF($A433:$M433,"*fitz*")</f>
        <v>1</v>
      </c>
      <c r="AH433" s="95">
        <f>COUNTIF($A433:$M433,"*summa*")</f>
        <v>1</v>
      </c>
      <c r="AI433" s="95">
        <f>COUNTIF($A433:$M433,"*grosset*")</f>
        <v>1</v>
      </c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</row>
    <row r="434" spans="1:48" x14ac:dyDescent="0.25">
      <c r="A434" s="93">
        <f t="shared" si="15"/>
        <v>43980</v>
      </c>
      <c r="B434" s="72" t="s">
        <v>9</v>
      </c>
      <c r="C434" s="75" t="s">
        <v>78</v>
      </c>
      <c r="D434" s="104" t="s">
        <v>16</v>
      </c>
      <c r="E434" s="93" t="s">
        <v>226</v>
      </c>
      <c r="F434" s="75"/>
      <c r="G434" s="93" t="s">
        <v>74</v>
      </c>
      <c r="H434" s="93" t="s">
        <v>253</v>
      </c>
      <c r="I434" s="93" t="s">
        <v>8</v>
      </c>
      <c r="J434" s="73"/>
      <c r="K434" s="93" t="s">
        <v>252</v>
      </c>
      <c r="L434" s="127"/>
      <c r="M434" s="93"/>
      <c r="N434" s="93" t="s">
        <v>135</v>
      </c>
      <c r="O434" s="93"/>
      <c r="P434" s="93"/>
      <c r="Q434" s="93"/>
      <c r="R434" s="93"/>
      <c r="S434" s="56"/>
      <c r="T434" s="151"/>
      <c r="U434" s="93" t="s">
        <v>102</v>
      </c>
      <c r="V434" s="34"/>
      <c r="W434" s="95">
        <f>COUNTIF($A434:$M434,"*raulic*")</f>
        <v>1</v>
      </c>
      <c r="X434" s="26"/>
      <c r="Y434" s="26"/>
      <c r="Z434" s="26"/>
      <c r="AA434" s="95">
        <f>COUNTIF($A434:$M434,"*béland*")</f>
        <v>1</v>
      </c>
      <c r="AB434" s="95">
        <f>COUNTIF($A434:$M434,"*jalenques*")</f>
        <v>1</v>
      </c>
      <c r="AC434" s="95">
        <f>COUNTIF($A434:$M434,"*boudreau*")</f>
        <v>1</v>
      </c>
      <c r="AD434" s="95">
        <f>COUNTIF($A434:$M434,"*Branquart*")</f>
        <v>1</v>
      </c>
      <c r="AE434" s="95">
        <f>COUNTIF($A434:$M434,"*louvard*")</f>
        <v>1</v>
      </c>
      <c r="AF434" s="27"/>
      <c r="AG434" s="95">
        <f>COUNTIF($A434:$M434,"*fitz*")</f>
        <v>1</v>
      </c>
      <c r="AH434" s="95">
        <f>COUNTIF($A434:$M434,"*summa*")</f>
        <v>1</v>
      </c>
      <c r="AI434" s="95">
        <f>COUNTIF($A434:$M434,"*grosset*")</f>
        <v>1</v>
      </c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</row>
    <row r="435" spans="1:48" x14ac:dyDescent="0.25">
      <c r="A435" s="92">
        <f t="shared" si="15"/>
        <v>43981</v>
      </c>
      <c r="B435" s="92"/>
      <c r="C435" s="92"/>
      <c r="D435" s="92"/>
      <c r="E435" s="92"/>
      <c r="F435" s="92"/>
      <c r="G435" s="92"/>
      <c r="H435" s="92"/>
      <c r="I435" s="92"/>
      <c r="J435" s="71"/>
      <c r="K435" s="92"/>
      <c r="L435" s="164"/>
      <c r="M435" s="92"/>
      <c r="N435" s="92"/>
      <c r="O435" s="92"/>
      <c r="P435" s="92" t="s">
        <v>135</v>
      </c>
      <c r="Q435" s="92" t="s">
        <v>34</v>
      </c>
      <c r="R435" s="92"/>
      <c r="S435" s="92" t="s">
        <v>320</v>
      </c>
      <c r="T435" s="71"/>
      <c r="U435" s="92"/>
      <c r="V435" s="34">
        <f>WEEKDAY(A435)</f>
        <v>7</v>
      </c>
      <c r="W435" s="26"/>
      <c r="X435" s="26"/>
      <c r="Y435" s="26"/>
      <c r="Z435" s="26"/>
      <c r="AA435" s="26"/>
      <c r="AB435" s="27"/>
      <c r="AC435" s="27"/>
      <c r="AD435" s="27"/>
      <c r="AE435" s="27"/>
      <c r="AF435" s="27"/>
      <c r="AG435" s="27"/>
      <c r="AH435" s="27"/>
      <c r="AI435" s="27"/>
      <c r="AJ435" s="70"/>
      <c r="AK435" s="70"/>
      <c r="AL435" s="70"/>
      <c r="AM435" s="70"/>
      <c r="AN435" s="17"/>
      <c r="AO435" s="17"/>
      <c r="AP435" s="17"/>
      <c r="AQ435" s="70"/>
      <c r="AR435" s="70"/>
      <c r="AS435" s="70"/>
      <c r="AT435" s="70"/>
      <c r="AU435" s="70"/>
      <c r="AV435" s="70"/>
    </row>
    <row r="436" spans="1:48" x14ac:dyDescent="0.25">
      <c r="A436" s="92">
        <f t="shared" si="15"/>
        <v>43982</v>
      </c>
      <c r="B436" s="92"/>
      <c r="C436" s="92"/>
      <c r="D436" s="92"/>
      <c r="E436" s="92"/>
      <c r="F436" s="92"/>
      <c r="G436" s="92"/>
      <c r="H436" s="92"/>
      <c r="I436" s="92"/>
      <c r="J436" s="71"/>
      <c r="K436" s="92"/>
      <c r="L436" s="164"/>
      <c r="M436" s="92"/>
      <c r="N436" s="92"/>
      <c r="O436" s="92"/>
      <c r="P436" s="92" t="s">
        <v>135</v>
      </c>
      <c r="Q436" s="92" t="s">
        <v>34</v>
      </c>
      <c r="R436" s="92"/>
      <c r="S436" s="92" t="s">
        <v>320</v>
      </c>
      <c r="T436" s="71"/>
      <c r="U436" s="92"/>
      <c r="V436" s="34">
        <f>WEEKDAY(A436)</f>
        <v>1</v>
      </c>
      <c r="W436" s="26"/>
      <c r="X436" s="26"/>
      <c r="Y436" s="26"/>
      <c r="Z436" s="26"/>
      <c r="AA436" s="26"/>
      <c r="AB436" s="27"/>
      <c r="AC436" s="27"/>
      <c r="AD436" s="27"/>
      <c r="AE436" s="27"/>
      <c r="AF436" s="27"/>
      <c r="AG436" s="27"/>
      <c r="AH436" s="27"/>
      <c r="AI436" s="27"/>
      <c r="AJ436" s="70"/>
      <c r="AK436" s="70"/>
      <c r="AL436" s="70"/>
      <c r="AM436" s="70"/>
      <c r="AN436" s="17"/>
      <c r="AO436" s="17"/>
      <c r="AP436" s="17"/>
      <c r="AQ436" s="70"/>
      <c r="AR436" s="70"/>
      <c r="AS436" s="70"/>
      <c r="AT436" s="70"/>
      <c r="AU436" s="70"/>
      <c r="AV436" s="70"/>
    </row>
    <row r="437" spans="1:48" x14ac:dyDescent="0.25">
      <c r="A437" s="93">
        <f t="shared" si="15"/>
        <v>43983</v>
      </c>
      <c r="B437" s="72"/>
      <c r="C437" s="75" t="s">
        <v>78</v>
      </c>
      <c r="D437" s="93"/>
      <c r="E437" s="93" t="s">
        <v>236</v>
      </c>
      <c r="F437" s="93" t="s">
        <v>49</v>
      </c>
      <c r="G437" s="93"/>
      <c r="H437" s="93"/>
      <c r="I437" s="93"/>
      <c r="J437" s="73"/>
      <c r="K437" s="93" t="s">
        <v>40</v>
      </c>
      <c r="L437" s="127"/>
      <c r="M437" s="93"/>
      <c r="N437" s="93" t="s">
        <v>224</v>
      </c>
      <c r="O437" s="93"/>
      <c r="P437" s="93"/>
      <c r="Q437" s="93"/>
      <c r="R437" s="93"/>
      <c r="S437" s="93"/>
      <c r="T437" s="73"/>
      <c r="U437" s="93"/>
      <c r="V437" s="34"/>
      <c r="W437" s="150">
        <f>COUNTIF($A437:$M437,"*raulic*")</f>
        <v>1</v>
      </c>
      <c r="X437" s="159"/>
      <c r="Y437" s="159"/>
      <c r="Z437" s="159"/>
      <c r="AA437" s="150">
        <f>COUNTIF($A437:$M437,"*béland*")</f>
        <v>1</v>
      </c>
      <c r="AB437" s="150">
        <f>COUNTIF($A437:$M437,"*jalenques*")</f>
        <v>1</v>
      </c>
      <c r="AC437" s="95">
        <f>COUNTIF($A437:$M437,"*boudreau*")</f>
        <v>1</v>
      </c>
      <c r="AD437" s="95">
        <f>COUNTIF($A437:$M437,"*Branquart*")</f>
        <v>1</v>
      </c>
      <c r="AE437" s="95">
        <f>COUNTIF($A437:$M437,"*louvard*")</f>
        <v>1</v>
      </c>
      <c r="AF437" s="27"/>
      <c r="AG437" s="27"/>
      <c r="AH437" s="27"/>
      <c r="AI437" s="27"/>
      <c r="AJ437" s="70"/>
      <c r="AK437" s="70"/>
      <c r="AL437" s="70"/>
      <c r="AM437" s="70"/>
      <c r="AN437" s="17"/>
      <c r="AO437" s="17"/>
      <c r="AP437" s="17"/>
      <c r="AQ437" s="70"/>
      <c r="AR437" s="70"/>
      <c r="AS437" s="70"/>
      <c r="AT437" s="70"/>
      <c r="AU437" s="70"/>
      <c r="AV437" s="70"/>
    </row>
    <row r="438" spans="1:48" x14ac:dyDescent="0.25">
      <c r="A438" s="93">
        <f t="shared" si="15"/>
        <v>43984</v>
      </c>
      <c r="B438" s="72"/>
      <c r="C438" s="75" t="s">
        <v>78</v>
      </c>
      <c r="D438" s="93"/>
      <c r="E438" s="93" t="s">
        <v>236</v>
      </c>
      <c r="F438" s="93" t="s">
        <v>49</v>
      </c>
      <c r="G438" s="93"/>
      <c r="H438" s="93"/>
      <c r="I438" s="93"/>
      <c r="J438" s="73"/>
      <c r="K438" s="93" t="s">
        <v>40</v>
      </c>
      <c r="L438" s="127"/>
      <c r="M438" s="93"/>
      <c r="N438" s="93" t="s">
        <v>224</v>
      </c>
      <c r="O438" s="93"/>
      <c r="P438" s="93"/>
      <c r="Q438" s="93"/>
      <c r="R438" s="93"/>
      <c r="S438" s="93"/>
      <c r="T438" s="73"/>
      <c r="U438" s="93"/>
      <c r="V438" s="34"/>
      <c r="W438" s="150">
        <f>COUNTIF($A438:$M438,"*raulic*")</f>
        <v>1</v>
      </c>
      <c r="X438" s="159"/>
      <c r="Y438" s="159"/>
      <c r="Z438" s="159"/>
      <c r="AA438" s="150">
        <f>COUNTIF($A438:$M438,"*béland*")</f>
        <v>1</v>
      </c>
      <c r="AB438" s="150">
        <f>COUNTIF($A438:$M438,"*jalenques*")</f>
        <v>1</v>
      </c>
      <c r="AC438" s="95">
        <f>COUNTIF($A438:$M438,"*jalenques*")</f>
        <v>1</v>
      </c>
      <c r="AD438" s="95">
        <f>COUNTIF($A438:$M438,"*Branquart*")</f>
        <v>1</v>
      </c>
      <c r="AE438" s="95">
        <f>COUNTIF($A438:$M438,"*louvard*")</f>
        <v>1</v>
      </c>
      <c r="AF438" s="27"/>
      <c r="AG438" s="27"/>
      <c r="AH438" s="27"/>
      <c r="AI438" s="27"/>
      <c r="AJ438" s="70"/>
      <c r="AK438" s="70"/>
      <c r="AL438" s="70"/>
      <c r="AM438" s="70"/>
      <c r="AN438" s="17"/>
      <c r="AO438" s="17"/>
      <c r="AP438" s="17"/>
      <c r="AQ438" s="70"/>
      <c r="AR438" s="70"/>
      <c r="AS438" s="70"/>
      <c r="AT438" s="70"/>
      <c r="AU438" s="70"/>
      <c r="AV438" s="70"/>
    </row>
    <row r="439" spans="1:48" x14ac:dyDescent="0.25">
      <c r="A439" s="93">
        <f t="shared" si="15"/>
        <v>43985</v>
      </c>
      <c r="B439" s="72"/>
      <c r="C439" s="75" t="s">
        <v>78</v>
      </c>
      <c r="D439" s="93"/>
      <c r="E439" s="93" t="s">
        <v>236</v>
      </c>
      <c r="F439" s="93" t="s">
        <v>49</v>
      </c>
      <c r="G439" s="93"/>
      <c r="H439" s="93"/>
      <c r="I439" s="93"/>
      <c r="J439" s="73"/>
      <c r="K439" s="93" t="s">
        <v>40</v>
      </c>
      <c r="L439" s="127"/>
      <c r="M439" s="93"/>
      <c r="N439" s="93" t="s">
        <v>135</v>
      </c>
      <c r="O439" s="93"/>
      <c r="P439" s="93"/>
      <c r="Q439" s="93"/>
      <c r="R439" s="93"/>
      <c r="S439" s="93"/>
      <c r="T439" s="73"/>
      <c r="U439" s="93"/>
      <c r="V439" s="34"/>
      <c r="W439" s="150">
        <f>COUNTIF($A439:$M439,"*raulic*")</f>
        <v>1</v>
      </c>
      <c r="X439" s="159"/>
      <c r="Y439" s="159"/>
      <c r="Z439" s="159"/>
      <c r="AA439" s="150">
        <f>COUNTIF($A439:$M439,"*béland*")</f>
        <v>1</v>
      </c>
      <c r="AB439" s="150">
        <f>COUNTIF($A439:$M439,"*jalenques*")</f>
        <v>1</v>
      </c>
      <c r="AC439" s="95">
        <f>COUNTIF($A439:$M439,"*jalenques*")</f>
        <v>1</v>
      </c>
      <c r="AD439" s="95">
        <f>COUNTIF($A439:$M439,"*Branquart*")</f>
        <v>1</v>
      </c>
      <c r="AE439" s="95">
        <f>COUNTIF($A439:$M439,"*louvard*")</f>
        <v>1</v>
      </c>
      <c r="AF439" s="27"/>
      <c r="AG439" s="27"/>
      <c r="AH439" s="27"/>
      <c r="AI439" s="27"/>
      <c r="AJ439" s="70"/>
      <c r="AK439" s="70"/>
      <c r="AL439" s="70"/>
      <c r="AM439" s="70"/>
      <c r="AN439" s="17"/>
      <c r="AO439" s="17"/>
      <c r="AP439" s="17"/>
      <c r="AQ439" s="70"/>
      <c r="AR439" s="70"/>
      <c r="AS439" s="70"/>
      <c r="AT439" s="70"/>
      <c r="AU439" s="70"/>
      <c r="AV439" s="70"/>
    </row>
    <row r="440" spans="1:48" x14ac:dyDescent="0.25">
      <c r="A440" s="93">
        <f t="shared" si="15"/>
        <v>43986</v>
      </c>
      <c r="B440" s="72"/>
      <c r="C440" s="75" t="s">
        <v>78</v>
      </c>
      <c r="D440" s="93"/>
      <c r="E440" s="93" t="s">
        <v>236</v>
      </c>
      <c r="F440" s="93" t="s">
        <v>8</v>
      </c>
      <c r="G440" s="93"/>
      <c r="H440" s="93"/>
      <c r="I440" s="93"/>
      <c r="J440" s="73"/>
      <c r="K440" s="93" t="s">
        <v>202</v>
      </c>
      <c r="L440" s="127"/>
      <c r="M440" s="93"/>
      <c r="N440" s="93" t="s">
        <v>135</v>
      </c>
      <c r="O440" s="93"/>
      <c r="P440" s="93"/>
      <c r="Q440" s="93"/>
      <c r="R440" s="93"/>
      <c r="S440" s="93"/>
      <c r="T440" s="73"/>
      <c r="U440" s="93"/>
      <c r="V440" s="34"/>
      <c r="W440" s="150">
        <f>COUNTIF($A440:$M440,"*raulic*")</f>
        <v>1</v>
      </c>
      <c r="X440" s="159"/>
      <c r="Y440" s="159"/>
      <c r="Z440" s="159"/>
      <c r="AA440" s="150">
        <f>COUNTIF($A440:$M440,"*béland*")</f>
        <v>1</v>
      </c>
      <c r="AB440" s="150">
        <f>COUNTIF($A440:$M440,"*jalenques*")</f>
        <v>1</v>
      </c>
      <c r="AC440" s="95">
        <f>COUNTIF($A440:$M440,"*jalenques*")</f>
        <v>1</v>
      </c>
      <c r="AD440" s="95">
        <f>COUNTIF($A440:$M440,"*Branquart*")</f>
        <v>1</v>
      </c>
      <c r="AE440" s="95">
        <f>COUNTIF($A440:$M440,"*louvard*")</f>
        <v>1</v>
      </c>
      <c r="AF440" s="27"/>
      <c r="AG440" s="27"/>
      <c r="AH440" s="27"/>
      <c r="AI440" s="27"/>
      <c r="AJ440" s="70"/>
      <c r="AK440" s="70"/>
      <c r="AL440" s="70"/>
      <c r="AM440" s="70"/>
      <c r="AN440" s="17"/>
      <c r="AO440" s="17"/>
      <c r="AP440" s="17"/>
      <c r="AQ440" s="70"/>
      <c r="AR440" s="70"/>
      <c r="AS440" s="70"/>
      <c r="AT440" s="70"/>
      <c r="AU440" s="70"/>
      <c r="AV440" s="70"/>
    </row>
    <row r="441" spans="1:48" x14ac:dyDescent="0.25">
      <c r="A441" s="93">
        <f t="shared" si="15"/>
        <v>43987</v>
      </c>
      <c r="B441" s="72"/>
      <c r="C441" s="75" t="s">
        <v>78</v>
      </c>
      <c r="D441" s="104"/>
      <c r="E441" s="93" t="s">
        <v>236</v>
      </c>
      <c r="F441" s="93" t="s">
        <v>49</v>
      </c>
      <c r="G441" s="93" t="s">
        <v>40</v>
      </c>
      <c r="H441" s="93"/>
      <c r="I441" s="93"/>
      <c r="J441" s="73"/>
      <c r="K441" s="93"/>
      <c r="L441" s="127"/>
      <c r="M441" s="93"/>
      <c r="N441" s="93" t="s">
        <v>78</v>
      </c>
      <c r="O441" s="93"/>
      <c r="P441" s="93"/>
      <c r="Q441" s="93"/>
      <c r="R441" s="93"/>
      <c r="S441" s="56"/>
      <c r="T441" s="151"/>
      <c r="U441" s="93"/>
      <c r="V441" s="34"/>
      <c r="W441" s="150">
        <f>COUNTIF($A441:$M441,"*raulic*")</f>
        <v>1</v>
      </c>
      <c r="X441" s="159"/>
      <c r="Y441" s="159"/>
      <c r="Z441" s="159"/>
      <c r="AA441" s="150">
        <f>COUNTIF($A441:$M441,"*béland*")</f>
        <v>1</v>
      </c>
      <c r="AB441" s="150">
        <f>COUNTIF($A441:$M441,"*jalenques*")</f>
        <v>1</v>
      </c>
      <c r="AC441" s="95">
        <f>COUNTIF($A441:$M441,"*boudreau*")</f>
        <v>1</v>
      </c>
      <c r="AD441" s="95">
        <f>COUNTIF($A441:$M441,"*Branquart*")</f>
        <v>1</v>
      </c>
      <c r="AE441" s="95">
        <f>COUNTIF($A441:$M441,"*louvard*")</f>
        <v>1</v>
      </c>
      <c r="AF441" s="27"/>
      <c r="AG441" s="27"/>
      <c r="AH441" s="27"/>
      <c r="AI441" s="27"/>
      <c r="AJ441" s="70"/>
      <c r="AK441" s="70"/>
      <c r="AL441" s="70"/>
      <c r="AM441" s="70"/>
      <c r="AN441" s="17"/>
      <c r="AO441" s="17"/>
      <c r="AP441" s="17"/>
      <c r="AQ441" s="70"/>
      <c r="AR441" s="70"/>
      <c r="AS441" s="70"/>
      <c r="AT441" s="70"/>
      <c r="AU441" s="70"/>
      <c r="AV441" s="70"/>
    </row>
    <row r="442" spans="1:48" x14ac:dyDescent="0.25">
      <c r="A442" s="92">
        <f t="shared" si="15"/>
        <v>43988</v>
      </c>
      <c r="B442" s="92"/>
      <c r="C442" s="92"/>
      <c r="D442" s="92"/>
      <c r="E442" s="92"/>
      <c r="F442" s="92"/>
      <c r="G442" s="92"/>
      <c r="H442" s="92"/>
      <c r="I442" s="92"/>
      <c r="J442" s="71"/>
      <c r="K442" s="92"/>
      <c r="L442" s="164"/>
      <c r="M442" s="92"/>
      <c r="N442" s="92"/>
      <c r="O442" s="92"/>
      <c r="P442" s="92" t="s">
        <v>78</v>
      </c>
      <c r="Q442" s="92"/>
      <c r="R442" s="92"/>
      <c r="S442" s="92"/>
      <c r="T442" s="71"/>
      <c r="U442" s="92"/>
      <c r="V442" s="34"/>
      <c r="W442" s="26"/>
      <c r="X442" s="26"/>
      <c r="Y442" s="26"/>
      <c r="Z442" s="26"/>
      <c r="AA442" s="26"/>
      <c r="AB442" s="27"/>
      <c r="AC442" s="27"/>
      <c r="AD442" s="27"/>
      <c r="AE442" s="27"/>
      <c r="AF442" s="27"/>
      <c r="AG442" s="27"/>
      <c r="AH442" s="27"/>
      <c r="AI442" s="27"/>
      <c r="AJ442" s="70"/>
      <c r="AK442" s="70"/>
      <c r="AL442" s="70"/>
      <c r="AM442" s="70"/>
      <c r="AN442" s="17"/>
      <c r="AO442" s="17"/>
      <c r="AP442" s="17"/>
      <c r="AQ442" s="70"/>
      <c r="AR442" s="70"/>
      <c r="AS442" s="70"/>
      <c r="AT442" s="70"/>
      <c r="AU442" s="70"/>
      <c r="AV442" s="70"/>
    </row>
    <row r="443" spans="1:48" x14ac:dyDescent="0.25">
      <c r="A443" s="92">
        <f t="shared" si="15"/>
        <v>43989</v>
      </c>
      <c r="B443" s="92"/>
      <c r="C443" s="92"/>
      <c r="D443" s="92"/>
      <c r="E443" s="92"/>
      <c r="F443" s="92"/>
      <c r="G443" s="92"/>
      <c r="H443" s="92"/>
      <c r="I443" s="92"/>
      <c r="J443" s="71"/>
      <c r="K443" s="92"/>
      <c r="L443" s="164"/>
      <c r="M443" s="92"/>
      <c r="N443" s="92"/>
      <c r="O443" s="92"/>
      <c r="P443" s="92" t="s">
        <v>78</v>
      </c>
      <c r="Q443" s="92"/>
      <c r="R443" s="92"/>
      <c r="S443" s="92"/>
      <c r="T443" s="71"/>
      <c r="U443" s="92"/>
      <c r="V443" s="34"/>
      <c r="W443" s="26"/>
      <c r="X443" s="26"/>
      <c r="Y443" s="26"/>
      <c r="Z443" s="26"/>
      <c r="AA443" s="26"/>
      <c r="AB443" s="27"/>
      <c r="AC443" s="27"/>
      <c r="AD443" s="27"/>
      <c r="AE443" s="27"/>
      <c r="AF443" s="27"/>
      <c r="AG443" s="27"/>
      <c r="AH443" s="27"/>
      <c r="AI443" s="27"/>
      <c r="AJ443" s="70"/>
      <c r="AK443" s="70"/>
      <c r="AL443" s="70"/>
      <c r="AM443" s="70"/>
      <c r="AN443" s="17"/>
      <c r="AO443" s="17"/>
      <c r="AP443" s="17"/>
      <c r="AQ443" s="70"/>
      <c r="AR443" s="70"/>
      <c r="AS443" s="70"/>
      <c r="AT443" s="70"/>
      <c r="AU443" s="70"/>
      <c r="AV443" s="70"/>
    </row>
    <row r="444" spans="1:48" x14ac:dyDescent="0.25">
      <c r="A444" s="93">
        <f t="shared" si="15"/>
        <v>43990</v>
      </c>
      <c r="B444" s="72"/>
      <c r="C444" s="75" t="s">
        <v>78</v>
      </c>
      <c r="D444" s="93"/>
      <c r="E444" s="93" t="s">
        <v>236</v>
      </c>
      <c r="F444" s="93" t="s">
        <v>49</v>
      </c>
      <c r="G444" s="93"/>
      <c r="H444" s="93"/>
      <c r="I444" s="93"/>
      <c r="J444" s="73"/>
      <c r="K444" s="93" t="s">
        <v>40</v>
      </c>
      <c r="L444" s="127"/>
      <c r="M444" s="93"/>
      <c r="N444" s="93" t="s">
        <v>135</v>
      </c>
      <c r="O444" s="93"/>
      <c r="P444" s="93"/>
      <c r="Q444" s="93"/>
      <c r="R444" s="93"/>
      <c r="S444" s="93"/>
      <c r="T444" s="73"/>
      <c r="U444" s="93"/>
      <c r="V444" s="34"/>
      <c r="W444" s="150">
        <f>COUNTIF($A444:$M444,"*raulic*")</f>
        <v>1</v>
      </c>
      <c r="X444" s="159"/>
      <c r="Y444" s="159"/>
      <c r="Z444" s="159"/>
      <c r="AA444" s="150">
        <f>COUNTIF($A444:$M444,"*béland*")</f>
        <v>1</v>
      </c>
      <c r="AB444" s="150">
        <f>COUNTIF($A444:$M444,"*jalenques*")</f>
        <v>1</v>
      </c>
      <c r="AC444" s="95">
        <f>COUNTIF($A444:$M444,"*boudreau*")</f>
        <v>1</v>
      </c>
      <c r="AD444" s="95">
        <f>COUNTIF($A444:$M444,"*Branquart*")</f>
        <v>1</v>
      </c>
      <c r="AE444" s="95">
        <f>COUNTIF($A444:$M444,"*louvard*")</f>
        <v>1</v>
      </c>
      <c r="AF444" s="27"/>
      <c r="AG444" s="27"/>
      <c r="AH444" s="27"/>
      <c r="AI444" s="27"/>
      <c r="AJ444" s="70"/>
      <c r="AK444" s="70"/>
      <c r="AL444" s="70"/>
      <c r="AM444" s="70"/>
      <c r="AN444" s="17"/>
      <c r="AO444" s="17"/>
      <c r="AP444" s="17"/>
      <c r="AQ444" s="70"/>
      <c r="AR444" s="70"/>
      <c r="AS444" s="70"/>
      <c r="AT444" s="70"/>
      <c r="AU444" s="70"/>
      <c r="AV444" s="70"/>
    </row>
    <row r="445" spans="1:48" x14ac:dyDescent="0.25">
      <c r="A445" s="93">
        <f t="shared" si="15"/>
        <v>43991</v>
      </c>
      <c r="B445" s="72"/>
      <c r="C445" s="75" t="s">
        <v>78</v>
      </c>
      <c r="D445" s="93"/>
      <c r="E445" s="93" t="s">
        <v>236</v>
      </c>
      <c r="F445" s="93" t="s">
        <v>49</v>
      </c>
      <c r="G445" s="93"/>
      <c r="H445" s="93"/>
      <c r="I445" s="93"/>
      <c r="J445" s="73"/>
      <c r="K445" s="93" t="s">
        <v>40</v>
      </c>
      <c r="L445" s="127"/>
      <c r="M445" s="93"/>
      <c r="N445" s="93" t="s">
        <v>135</v>
      </c>
      <c r="O445" s="93"/>
      <c r="P445" s="93"/>
      <c r="Q445" s="93"/>
      <c r="R445" s="93"/>
      <c r="S445" s="93"/>
      <c r="T445" s="73"/>
      <c r="U445" s="93"/>
      <c r="V445" s="34"/>
      <c r="W445" s="150">
        <f>COUNTIF($A445:$M445,"*raulic*")</f>
        <v>1</v>
      </c>
      <c r="X445" s="159"/>
      <c r="Y445" s="159"/>
      <c r="Z445" s="159"/>
      <c r="AA445" s="150">
        <f>COUNTIF($A445:$M445,"*béland*")</f>
        <v>1</v>
      </c>
      <c r="AB445" s="150">
        <f>COUNTIF($A445:$M445,"*jalenques*")</f>
        <v>1</v>
      </c>
      <c r="AC445" s="95">
        <f>COUNTIF($A445:$M445,"*boudreau*")</f>
        <v>1</v>
      </c>
      <c r="AD445" s="95">
        <f>COUNTIF($A445:$M445,"*Branquart*")</f>
        <v>1</v>
      </c>
      <c r="AE445" s="95">
        <f>COUNTIF($A445:$M445,"*louvard*")</f>
        <v>1</v>
      </c>
      <c r="AF445" s="27"/>
      <c r="AG445" s="27"/>
      <c r="AH445" s="27"/>
      <c r="AI445" s="27"/>
      <c r="AJ445" s="70"/>
      <c r="AK445" s="70"/>
      <c r="AL445" s="70"/>
      <c r="AM445" s="70"/>
      <c r="AN445" s="17"/>
      <c r="AO445" s="17"/>
      <c r="AP445" s="17"/>
      <c r="AQ445" s="70"/>
      <c r="AR445" s="70"/>
      <c r="AS445" s="70"/>
      <c r="AT445" s="70"/>
      <c r="AU445" s="70"/>
      <c r="AV445" s="70"/>
    </row>
    <row r="446" spans="1:48" x14ac:dyDescent="0.25">
      <c r="A446" s="93">
        <f t="shared" si="15"/>
        <v>43992</v>
      </c>
      <c r="B446" s="72"/>
      <c r="C446" s="75" t="s">
        <v>78</v>
      </c>
      <c r="D446" s="93"/>
      <c r="E446" s="93" t="s">
        <v>236</v>
      </c>
      <c r="F446" s="93" t="s">
        <v>49</v>
      </c>
      <c r="G446" s="93"/>
      <c r="H446" s="93"/>
      <c r="I446" s="93"/>
      <c r="J446" s="73"/>
      <c r="K446" s="93" t="s">
        <v>40</v>
      </c>
      <c r="L446" s="127"/>
      <c r="M446" s="93"/>
      <c r="N446" s="93" t="s">
        <v>78</v>
      </c>
      <c r="O446" s="93"/>
      <c r="P446" s="93"/>
      <c r="Q446" s="93"/>
      <c r="R446" s="93"/>
      <c r="S446" s="93"/>
      <c r="T446" s="73"/>
      <c r="U446" s="93"/>
      <c r="V446" s="34"/>
      <c r="W446" s="150">
        <f>COUNTIF($A446:$M446,"*raulic*")</f>
        <v>1</v>
      </c>
      <c r="X446" s="159"/>
      <c r="Y446" s="159"/>
      <c r="Z446" s="159"/>
      <c r="AA446" s="150">
        <f>COUNTIF($A446:$M446,"*béland*")</f>
        <v>1</v>
      </c>
      <c r="AB446" s="150">
        <f>COUNTIF($A446:$M446,"*jalenques*")</f>
        <v>1</v>
      </c>
      <c r="AC446" s="95">
        <f>COUNTIF($A446:$M446,"*boudreau*")</f>
        <v>1</v>
      </c>
      <c r="AD446" s="95">
        <f>COUNTIF($A446:$M446,"*Branquart*")</f>
        <v>1</v>
      </c>
      <c r="AE446" s="95">
        <f>COUNTIF($A446:$M446,"*louvard*")</f>
        <v>1</v>
      </c>
      <c r="AF446" s="27"/>
      <c r="AG446" s="27"/>
      <c r="AH446" s="27"/>
      <c r="AI446" s="27"/>
      <c r="AJ446" s="70"/>
      <c r="AK446" s="70"/>
      <c r="AL446" s="70"/>
      <c r="AM446" s="70"/>
      <c r="AN446" s="17"/>
      <c r="AO446" s="17"/>
      <c r="AP446" s="17"/>
      <c r="AQ446" s="70"/>
      <c r="AR446" s="70"/>
      <c r="AS446" s="70"/>
      <c r="AT446" s="70"/>
      <c r="AU446" s="70"/>
      <c r="AV446" s="70"/>
    </row>
    <row r="447" spans="1:48" x14ac:dyDescent="0.25">
      <c r="A447" s="93">
        <f t="shared" si="15"/>
        <v>43993</v>
      </c>
      <c r="B447" s="72"/>
      <c r="C447" s="75" t="s">
        <v>78</v>
      </c>
      <c r="D447" s="93"/>
      <c r="E447" s="93" t="s">
        <v>236</v>
      </c>
      <c r="F447" s="93" t="s">
        <v>8</v>
      </c>
      <c r="G447" s="93"/>
      <c r="H447" s="93"/>
      <c r="I447" s="93"/>
      <c r="J447" s="73"/>
      <c r="K447" s="93" t="s">
        <v>202</v>
      </c>
      <c r="L447" s="127"/>
      <c r="M447" s="93"/>
      <c r="N447" s="93" t="s">
        <v>78</v>
      </c>
      <c r="O447" s="93"/>
      <c r="P447" s="93"/>
      <c r="Q447" s="93"/>
      <c r="R447" s="93"/>
      <c r="S447" s="93"/>
      <c r="T447" s="73"/>
      <c r="U447" s="93"/>
      <c r="V447" s="34"/>
      <c r="W447" s="150">
        <f>COUNTIF($A447:$M447,"*raulic*")</f>
        <v>1</v>
      </c>
      <c r="X447" s="159"/>
      <c r="Y447" s="159"/>
      <c r="Z447" s="159"/>
      <c r="AA447" s="150">
        <f>COUNTIF($A447:$M447,"*béland*")</f>
        <v>1</v>
      </c>
      <c r="AB447" s="150">
        <f>COUNTIF($A447:$M447,"*jalenques*")</f>
        <v>1</v>
      </c>
      <c r="AC447" s="95">
        <f>COUNTIF($A447:$M447,"*boudreau*")</f>
        <v>1</v>
      </c>
      <c r="AD447" s="95">
        <f>COUNTIF($A447:$M447,"*Branquart*")</f>
        <v>1</v>
      </c>
      <c r="AE447" s="95">
        <f>COUNTIF($A447:$M447,"*louvard*")</f>
        <v>1</v>
      </c>
      <c r="AF447" s="27"/>
      <c r="AG447" s="27"/>
      <c r="AH447" s="27"/>
      <c r="AI447" s="27"/>
      <c r="AJ447" s="70"/>
      <c r="AK447" s="70"/>
      <c r="AL447" s="70"/>
      <c r="AM447" s="70"/>
      <c r="AN447" s="17"/>
      <c r="AO447" s="17"/>
      <c r="AP447" s="17"/>
      <c r="AQ447" s="70"/>
      <c r="AR447" s="70"/>
      <c r="AS447" s="70"/>
      <c r="AT447" s="70"/>
      <c r="AU447" s="70"/>
      <c r="AV447" s="70"/>
    </row>
    <row r="448" spans="1:48" x14ac:dyDescent="0.25">
      <c r="A448" s="93">
        <f t="shared" si="15"/>
        <v>43994</v>
      </c>
      <c r="B448" s="72"/>
      <c r="C448" s="75" t="s">
        <v>78</v>
      </c>
      <c r="D448" s="104"/>
      <c r="E448" s="93" t="s">
        <v>236</v>
      </c>
      <c r="F448" s="93" t="s">
        <v>49</v>
      </c>
      <c r="G448" s="93" t="s">
        <v>40</v>
      </c>
      <c r="H448" s="93"/>
      <c r="I448" s="93"/>
      <c r="J448" s="73"/>
      <c r="K448" s="93"/>
      <c r="L448" s="127"/>
      <c r="M448" s="93"/>
      <c r="N448" s="93" t="s">
        <v>135</v>
      </c>
      <c r="O448" s="93"/>
      <c r="P448" s="93"/>
      <c r="Q448" s="93"/>
      <c r="R448" s="93"/>
      <c r="S448" s="56"/>
      <c r="T448" s="151"/>
      <c r="U448" s="93"/>
      <c r="V448" s="34"/>
      <c r="W448" s="150">
        <f>COUNTIF($A448:$M448,"*raulic*")</f>
        <v>1</v>
      </c>
      <c r="X448" s="159"/>
      <c r="Y448" s="159"/>
      <c r="Z448" s="159"/>
      <c r="AA448" s="150">
        <f>COUNTIF($A448:$M448,"*béland*")</f>
        <v>1</v>
      </c>
      <c r="AB448" s="150">
        <f>COUNTIF($A448:$M448,"*jalenques*")</f>
        <v>1</v>
      </c>
      <c r="AC448" s="95">
        <f>COUNTIF($A448:$M448,"*boudreau*")</f>
        <v>1</v>
      </c>
      <c r="AD448" s="95">
        <f>COUNTIF($A448:$M448,"*Branquart*")</f>
        <v>1</v>
      </c>
      <c r="AE448" s="95">
        <f>COUNTIF($A448:$M448,"*louvard*")</f>
        <v>1</v>
      </c>
      <c r="AF448" s="27"/>
      <c r="AG448" s="27"/>
      <c r="AH448" s="27"/>
      <c r="AI448" s="27"/>
      <c r="AJ448" s="70"/>
      <c r="AK448" s="70"/>
      <c r="AL448" s="70"/>
      <c r="AM448" s="70"/>
      <c r="AN448" s="17"/>
      <c r="AO448" s="17"/>
      <c r="AP448" s="17"/>
      <c r="AQ448" s="70"/>
      <c r="AR448" s="70"/>
      <c r="AS448" s="70"/>
      <c r="AT448" s="70"/>
      <c r="AU448" s="70"/>
      <c r="AV448" s="70"/>
    </row>
    <row r="449" spans="1:48" x14ac:dyDescent="0.25">
      <c r="A449" s="92">
        <f t="shared" si="15"/>
        <v>43995</v>
      </c>
      <c r="B449" s="92"/>
      <c r="C449" s="92"/>
      <c r="D449" s="92"/>
      <c r="E449" s="92"/>
      <c r="F449" s="92"/>
      <c r="G449" s="92"/>
      <c r="H449" s="92"/>
      <c r="I449" s="92"/>
      <c r="J449" s="71"/>
      <c r="K449" s="92"/>
      <c r="L449" s="164"/>
      <c r="M449" s="92"/>
      <c r="N449" s="92"/>
      <c r="O449" s="92"/>
      <c r="P449" s="92" t="s">
        <v>135</v>
      </c>
      <c r="Q449" s="92" t="s">
        <v>292</v>
      </c>
      <c r="R449" s="92"/>
      <c r="S449" s="92"/>
      <c r="T449" s="71"/>
      <c r="U449" s="92"/>
      <c r="V449" s="34"/>
      <c r="W449" s="26"/>
      <c r="X449" s="26"/>
      <c r="Y449" s="26"/>
      <c r="Z449" s="26"/>
      <c r="AA449" s="26"/>
      <c r="AB449" s="27"/>
      <c r="AC449" s="27"/>
      <c r="AD449" s="27"/>
      <c r="AE449" s="27"/>
      <c r="AF449" s="27"/>
      <c r="AG449" s="27"/>
      <c r="AH449" s="27"/>
      <c r="AI449" s="27"/>
      <c r="AJ449" s="70"/>
      <c r="AK449" s="70"/>
      <c r="AL449" s="70"/>
      <c r="AM449" s="70"/>
      <c r="AN449" s="17"/>
      <c r="AO449" s="17"/>
      <c r="AP449" s="17"/>
      <c r="AQ449" s="70"/>
      <c r="AR449" s="70"/>
      <c r="AS449" s="70"/>
      <c r="AT449" s="70"/>
      <c r="AU449" s="70"/>
      <c r="AV449" s="70"/>
    </row>
    <row r="450" spans="1:48" x14ac:dyDescent="0.25">
      <c r="A450" s="92">
        <f t="shared" si="15"/>
        <v>43996</v>
      </c>
      <c r="B450" s="92"/>
      <c r="C450" s="92"/>
      <c r="D450" s="92"/>
      <c r="E450" s="92"/>
      <c r="F450" s="92"/>
      <c r="G450" s="92"/>
      <c r="H450" s="92"/>
      <c r="I450" s="92"/>
      <c r="J450" s="71"/>
      <c r="K450" s="92"/>
      <c r="L450" s="164"/>
      <c r="M450" s="92"/>
      <c r="N450" s="92"/>
      <c r="O450" s="92"/>
      <c r="P450" s="92" t="s">
        <v>135</v>
      </c>
      <c r="Q450" s="92" t="s">
        <v>292</v>
      </c>
      <c r="R450" s="92"/>
      <c r="S450" s="92"/>
      <c r="T450" s="71"/>
      <c r="U450" s="92"/>
      <c r="V450" s="34"/>
      <c r="W450" s="26"/>
      <c r="X450" s="26"/>
      <c r="Y450" s="26"/>
      <c r="Z450" s="26"/>
      <c r="AA450" s="26"/>
      <c r="AB450" s="27"/>
      <c r="AC450" s="27"/>
      <c r="AD450" s="27"/>
      <c r="AE450" s="27"/>
      <c r="AF450" s="27"/>
      <c r="AG450" s="27"/>
      <c r="AH450" s="27"/>
      <c r="AI450" s="27"/>
      <c r="AJ450" s="70"/>
      <c r="AK450" s="70"/>
      <c r="AL450" s="70"/>
      <c r="AM450" s="70"/>
      <c r="AN450" s="17"/>
      <c r="AO450" s="17"/>
      <c r="AP450" s="17"/>
      <c r="AQ450" s="70"/>
      <c r="AR450" s="70"/>
      <c r="AS450" s="70"/>
      <c r="AT450" s="70"/>
      <c r="AU450" s="70"/>
      <c r="AV450" s="70"/>
    </row>
    <row r="451" spans="1:48" x14ac:dyDescent="0.25">
      <c r="A451" s="93">
        <f t="shared" si="15"/>
        <v>43997</v>
      </c>
      <c r="B451" s="72"/>
      <c r="C451" s="75" t="s">
        <v>78</v>
      </c>
      <c r="D451" s="93"/>
      <c r="E451" s="93" t="s">
        <v>236</v>
      </c>
      <c r="F451" s="221" t="s">
        <v>40</v>
      </c>
      <c r="G451" s="93"/>
      <c r="H451" s="93"/>
      <c r="I451" s="93"/>
      <c r="J451" s="73"/>
      <c r="K451" s="93" t="s">
        <v>49</v>
      </c>
      <c r="L451" s="127"/>
      <c r="M451" s="93"/>
      <c r="N451" s="93" t="s">
        <v>78</v>
      </c>
      <c r="O451" s="93"/>
      <c r="P451" s="93"/>
      <c r="Q451" s="93"/>
      <c r="R451" s="93"/>
      <c r="S451" s="93"/>
      <c r="T451" s="73"/>
      <c r="U451" s="93"/>
      <c r="V451" s="34"/>
      <c r="W451" s="150">
        <f>COUNTIF($A451:$M451,"*raulic*")</f>
        <v>1</v>
      </c>
      <c r="X451" s="159"/>
      <c r="Y451" s="159"/>
      <c r="Z451" s="159"/>
      <c r="AA451" s="150">
        <f>COUNTIF($A451:$M451,"*béland*")</f>
        <v>1</v>
      </c>
      <c r="AB451" s="150">
        <f t="shared" ref="AB451:AC455" si="17">COUNTIF($A451:$M451,"*jalenques*")</f>
        <v>1</v>
      </c>
      <c r="AC451" s="95">
        <f>COUNTIF($A451:$M451,"*boudreau*")</f>
        <v>1</v>
      </c>
      <c r="AD451" s="95">
        <f>COUNTIF($A451:$M451,"*Branquart*")</f>
        <v>1</v>
      </c>
      <c r="AE451" s="95">
        <f>COUNTIF($A451:$M451,"*louvard*")</f>
        <v>1</v>
      </c>
      <c r="AF451" s="27"/>
      <c r="AG451" s="27"/>
      <c r="AH451" s="27"/>
      <c r="AI451" s="27"/>
      <c r="AJ451" s="70"/>
      <c r="AK451" s="70"/>
      <c r="AL451" s="70"/>
      <c r="AM451" s="70"/>
      <c r="AN451" s="17"/>
      <c r="AO451" s="17"/>
      <c r="AP451" s="17"/>
      <c r="AQ451" s="70"/>
      <c r="AR451" s="70"/>
      <c r="AS451" s="70"/>
      <c r="AT451" s="70"/>
      <c r="AU451" s="70"/>
      <c r="AV451" s="70"/>
    </row>
    <row r="452" spans="1:48" x14ac:dyDescent="0.25">
      <c r="A452" s="93">
        <f t="shared" si="15"/>
        <v>43998</v>
      </c>
      <c r="B452" s="72"/>
      <c r="C452" s="75" t="s">
        <v>78</v>
      </c>
      <c r="D452" s="93"/>
      <c r="E452" s="93" t="s">
        <v>236</v>
      </c>
      <c r="F452" s="221" t="s">
        <v>40</v>
      </c>
      <c r="G452" s="93"/>
      <c r="H452" s="93"/>
      <c r="I452" s="93"/>
      <c r="J452" s="73"/>
      <c r="K452" s="93" t="s">
        <v>49</v>
      </c>
      <c r="L452" s="127"/>
      <c r="M452" s="93"/>
      <c r="N452" s="93" t="s">
        <v>135</v>
      </c>
      <c r="O452" s="93"/>
      <c r="P452" s="93"/>
      <c r="Q452" s="93"/>
      <c r="R452" s="93"/>
      <c r="S452" s="93"/>
      <c r="T452" s="73"/>
      <c r="U452" s="93"/>
      <c r="V452" s="34"/>
      <c r="W452" s="150">
        <f>COUNTIF($A452:$M452,"*raulic*")</f>
        <v>1</v>
      </c>
      <c r="X452" s="159"/>
      <c r="Y452" s="159"/>
      <c r="Z452" s="159"/>
      <c r="AA452" s="150">
        <f>COUNTIF($A452:$M452,"*béland*")</f>
        <v>1</v>
      </c>
      <c r="AB452" s="150">
        <f t="shared" si="17"/>
        <v>1</v>
      </c>
      <c r="AC452" s="95">
        <f>COUNTIF($A452:$M452,"*jalenques*")</f>
        <v>1</v>
      </c>
      <c r="AD452" s="95">
        <f>COUNTIF($A452:$M452,"*Branquart*")</f>
        <v>1</v>
      </c>
      <c r="AE452" s="95">
        <f>COUNTIF($A452:$M452,"*louvard*")</f>
        <v>1</v>
      </c>
      <c r="AF452" s="27"/>
      <c r="AG452" s="27"/>
      <c r="AH452" s="27"/>
      <c r="AI452" s="27"/>
      <c r="AJ452" s="70"/>
      <c r="AK452" s="70"/>
      <c r="AL452" s="70"/>
      <c r="AM452" s="70"/>
      <c r="AN452" s="17"/>
      <c r="AO452" s="17"/>
      <c r="AP452" s="17"/>
      <c r="AQ452" s="70"/>
      <c r="AR452" s="70"/>
      <c r="AS452" s="70"/>
      <c r="AT452" s="70"/>
      <c r="AU452" s="70"/>
      <c r="AV452" s="70"/>
    </row>
    <row r="453" spans="1:48" x14ac:dyDescent="0.25">
      <c r="A453" s="93">
        <f t="shared" si="15"/>
        <v>43999</v>
      </c>
      <c r="B453" s="72"/>
      <c r="C453" s="75" t="s">
        <v>78</v>
      </c>
      <c r="D453" s="93"/>
      <c r="E453" s="93" t="s">
        <v>236</v>
      </c>
      <c r="F453" s="221" t="s">
        <v>40</v>
      </c>
      <c r="G453" s="93"/>
      <c r="H453" s="93"/>
      <c r="I453" s="93"/>
      <c r="J453" s="73"/>
      <c r="K453" s="93" t="s">
        <v>49</v>
      </c>
      <c r="L453" s="127"/>
      <c r="M453" s="93"/>
      <c r="N453" s="93" t="s">
        <v>78</v>
      </c>
      <c r="O453" s="93"/>
      <c r="P453" s="93"/>
      <c r="Q453" s="93"/>
      <c r="R453" s="93"/>
      <c r="S453" s="93"/>
      <c r="T453" s="73"/>
      <c r="U453" s="93"/>
      <c r="V453" s="34"/>
      <c r="W453" s="150">
        <f>COUNTIF($A453:$M453,"*raulic*")</f>
        <v>1</v>
      </c>
      <c r="X453" s="159"/>
      <c r="Y453" s="159"/>
      <c r="Z453" s="159"/>
      <c r="AA453" s="150">
        <f>COUNTIF($A453:$M453,"*béland*")</f>
        <v>1</v>
      </c>
      <c r="AB453" s="150">
        <f t="shared" si="17"/>
        <v>1</v>
      </c>
      <c r="AC453" s="95">
        <f t="shared" si="17"/>
        <v>1</v>
      </c>
      <c r="AD453" s="95">
        <f>COUNTIF($A453:$M453,"*Branquart*")</f>
        <v>1</v>
      </c>
      <c r="AE453" s="95">
        <f>COUNTIF($A453:$M453,"*louvard*")</f>
        <v>1</v>
      </c>
      <c r="AF453" s="27"/>
      <c r="AG453" s="27"/>
      <c r="AH453" s="27"/>
      <c r="AI453" s="27"/>
      <c r="AJ453" s="70"/>
      <c r="AK453" s="70"/>
      <c r="AL453" s="70"/>
      <c r="AM453" s="70"/>
      <c r="AN453" s="17"/>
      <c r="AO453" s="17"/>
      <c r="AP453" s="17"/>
      <c r="AQ453" s="70"/>
      <c r="AR453" s="70"/>
      <c r="AS453" s="70"/>
      <c r="AT453" s="70"/>
      <c r="AU453" s="70"/>
      <c r="AV453" s="70"/>
    </row>
    <row r="454" spans="1:48" x14ac:dyDescent="0.25">
      <c r="A454" s="93">
        <f t="shared" si="15"/>
        <v>44000</v>
      </c>
      <c r="B454" s="72"/>
      <c r="C454" s="75" t="s">
        <v>78</v>
      </c>
      <c r="D454" s="93"/>
      <c r="E454" s="93" t="s">
        <v>236</v>
      </c>
      <c r="F454" s="221" t="s">
        <v>8</v>
      </c>
      <c r="G454" s="93"/>
      <c r="H454" s="93"/>
      <c r="I454" s="93"/>
      <c r="J454" s="73"/>
      <c r="K454" s="93" t="s">
        <v>316</v>
      </c>
      <c r="L454" s="127"/>
      <c r="M454" s="93"/>
      <c r="N454" s="93" t="s">
        <v>224</v>
      </c>
      <c r="O454" s="93"/>
      <c r="P454" s="93"/>
      <c r="Q454" s="93"/>
      <c r="R454" s="93"/>
      <c r="S454" s="93"/>
      <c r="T454" s="73"/>
      <c r="U454" s="93"/>
      <c r="V454" s="34"/>
      <c r="W454" s="150">
        <f>COUNTIF($A454:$M454,"*raulic*")</f>
        <v>1</v>
      </c>
      <c r="X454" s="159"/>
      <c r="Y454" s="159"/>
      <c r="Z454" s="159"/>
      <c r="AA454" s="150">
        <f>COUNTIF($A454:$M454,"*béland*")</f>
        <v>1</v>
      </c>
      <c r="AB454" s="150">
        <f t="shared" si="17"/>
        <v>1</v>
      </c>
      <c r="AC454" s="95">
        <f t="shared" si="17"/>
        <v>1</v>
      </c>
      <c r="AD454" s="95">
        <f>COUNTIF($A454:$M454,"*Branquart*")</f>
        <v>1</v>
      </c>
      <c r="AE454" s="95">
        <f>COUNTIF($A454:$M454,"*louvard*")</f>
        <v>1</v>
      </c>
      <c r="AF454" s="27"/>
      <c r="AG454" s="27"/>
      <c r="AH454" s="27"/>
      <c r="AI454" s="27"/>
      <c r="AJ454" s="70"/>
      <c r="AK454" s="70"/>
      <c r="AL454" s="70"/>
      <c r="AM454" s="70"/>
      <c r="AN454" s="17"/>
      <c r="AO454" s="17"/>
      <c r="AP454" s="17"/>
      <c r="AQ454" s="70"/>
      <c r="AR454" s="70"/>
      <c r="AS454" s="70"/>
      <c r="AT454" s="70"/>
      <c r="AU454" s="70"/>
      <c r="AV454" s="70"/>
    </row>
    <row r="455" spans="1:48" x14ac:dyDescent="0.25">
      <c r="A455" s="93">
        <f t="shared" si="15"/>
        <v>44001</v>
      </c>
      <c r="B455" s="72"/>
      <c r="C455" s="75" t="s">
        <v>78</v>
      </c>
      <c r="D455" s="104"/>
      <c r="E455" s="93" t="s">
        <v>236</v>
      </c>
      <c r="F455" s="221" t="s">
        <v>40</v>
      </c>
      <c r="G455" s="93"/>
      <c r="H455" s="93"/>
      <c r="I455" s="93"/>
      <c r="J455" s="73"/>
      <c r="K455" s="93" t="s">
        <v>49</v>
      </c>
      <c r="L455" s="127"/>
      <c r="M455" s="93"/>
      <c r="N455" s="93" t="s">
        <v>276</v>
      </c>
      <c r="O455" s="93"/>
      <c r="P455" s="93"/>
      <c r="Q455" s="93"/>
      <c r="R455" s="93"/>
      <c r="S455" s="56"/>
      <c r="T455" s="151"/>
      <c r="U455" s="93"/>
      <c r="V455" s="34"/>
      <c r="W455" s="150">
        <f>COUNTIF($A455:$M455,"*raulic*")</f>
        <v>1</v>
      </c>
      <c r="X455" s="159"/>
      <c r="Y455" s="159"/>
      <c r="Z455" s="159"/>
      <c r="AA455" s="150">
        <f>COUNTIF($A455:$M455,"*béland*")</f>
        <v>1</v>
      </c>
      <c r="AB455" s="150">
        <f t="shared" si="17"/>
        <v>1</v>
      </c>
      <c r="AC455" s="95">
        <f>COUNTIF($A455:$M455,"*boudreau*")</f>
        <v>1</v>
      </c>
      <c r="AD455" s="95">
        <f>COUNTIF($A455:$M455,"*Branquart*")</f>
        <v>1</v>
      </c>
      <c r="AE455" s="95">
        <f>COUNTIF($A455:$M455,"*louvard*")</f>
        <v>1</v>
      </c>
      <c r="AF455" s="27"/>
      <c r="AG455" s="27"/>
      <c r="AH455" s="27"/>
      <c r="AI455" s="27"/>
      <c r="AJ455" s="70"/>
      <c r="AK455" s="70"/>
      <c r="AL455" s="70"/>
      <c r="AM455" s="70"/>
      <c r="AN455" s="17"/>
      <c r="AO455" s="17"/>
      <c r="AP455" s="17"/>
      <c r="AQ455" s="70"/>
      <c r="AR455" s="70"/>
      <c r="AS455" s="70"/>
      <c r="AT455" s="70"/>
      <c r="AU455" s="70"/>
      <c r="AV455" s="70"/>
    </row>
    <row r="456" spans="1:48" x14ac:dyDescent="0.25">
      <c r="A456" s="92">
        <f t="shared" si="15"/>
        <v>44002</v>
      </c>
      <c r="B456" s="92"/>
      <c r="C456" s="92"/>
      <c r="D456" s="92"/>
      <c r="E456" s="92"/>
      <c r="F456" s="92"/>
      <c r="G456" s="92"/>
      <c r="H456" s="92"/>
      <c r="I456" s="92"/>
      <c r="J456" s="71"/>
      <c r="K456" s="92"/>
      <c r="L456" s="164"/>
      <c r="M456" s="92"/>
      <c r="N456" s="92"/>
      <c r="O456" s="92"/>
      <c r="P456" s="92" t="s">
        <v>78</v>
      </c>
      <c r="Q456" s="92"/>
      <c r="R456" s="92"/>
      <c r="S456" s="92"/>
      <c r="T456" s="71"/>
      <c r="U456" s="92"/>
      <c r="V456" s="34"/>
      <c r="W456" s="26"/>
      <c r="X456" s="26"/>
      <c r="Y456" s="26"/>
      <c r="Z456" s="26"/>
      <c r="AA456" s="26"/>
      <c r="AB456" s="27"/>
      <c r="AC456" s="27"/>
      <c r="AD456" s="27"/>
      <c r="AE456" s="27"/>
      <c r="AF456" s="27"/>
      <c r="AG456" s="27"/>
      <c r="AH456" s="27"/>
      <c r="AI456" s="27"/>
      <c r="AJ456" s="70"/>
      <c r="AK456" s="70"/>
      <c r="AL456" s="70"/>
      <c r="AM456" s="70"/>
      <c r="AN456" s="17"/>
      <c r="AO456" s="17"/>
      <c r="AP456" s="17"/>
      <c r="AQ456" s="70"/>
      <c r="AR456" s="70"/>
      <c r="AS456" s="70"/>
      <c r="AT456" s="70"/>
      <c r="AU456" s="70"/>
      <c r="AV456" s="70"/>
    </row>
    <row r="457" spans="1:48" x14ac:dyDescent="0.25">
      <c r="A457" s="92">
        <f t="shared" si="15"/>
        <v>44003</v>
      </c>
      <c r="B457" s="92"/>
      <c r="C457" s="92"/>
      <c r="D457" s="92"/>
      <c r="E457" s="92"/>
      <c r="F457" s="92"/>
      <c r="G457" s="92"/>
      <c r="H457" s="92"/>
      <c r="I457" s="92"/>
      <c r="J457" s="71"/>
      <c r="K457" s="92"/>
      <c r="L457" s="164"/>
      <c r="M457" s="92"/>
      <c r="N457" s="92"/>
      <c r="O457" s="92"/>
      <c r="P457" s="92" t="s">
        <v>78</v>
      </c>
      <c r="Q457" s="92"/>
      <c r="R457" s="92"/>
      <c r="S457" s="92"/>
      <c r="T457" s="71" t="s">
        <v>118</v>
      </c>
      <c r="U457" s="92"/>
      <c r="V457" s="34"/>
      <c r="W457" s="26"/>
      <c r="X457" s="26"/>
      <c r="Y457" s="26"/>
      <c r="Z457" s="26"/>
      <c r="AA457" s="26"/>
      <c r="AB457" s="27"/>
      <c r="AC457" s="27"/>
      <c r="AD457" s="27"/>
      <c r="AE457" s="27"/>
      <c r="AF457" s="27"/>
      <c r="AG457" s="27"/>
      <c r="AH457" s="27"/>
      <c r="AI457" s="27"/>
      <c r="AJ457" s="70"/>
      <c r="AK457" s="70"/>
      <c r="AL457" s="70"/>
      <c r="AM457" s="70"/>
      <c r="AN457" s="17"/>
      <c r="AO457" s="17"/>
      <c r="AP457" s="17"/>
      <c r="AQ457" s="70"/>
      <c r="AR457" s="70"/>
      <c r="AS457" s="70"/>
      <c r="AT457" s="70"/>
      <c r="AU457" s="70"/>
      <c r="AV457" s="70"/>
    </row>
    <row r="458" spans="1:48" x14ac:dyDescent="0.25">
      <c r="A458" s="144">
        <f t="shared" si="15"/>
        <v>44004</v>
      </c>
      <c r="B458" s="72"/>
      <c r="C458" s="93" t="s">
        <v>135</v>
      </c>
      <c r="D458" s="93"/>
      <c r="E458" s="93" t="s">
        <v>224</v>
      </c>
      <c r="F458" s="75"/>
      <c r="G458" s="93"/>
      <c r="H458" s="93"/>
      <c r="I458" s="93"/>
      <c r="J458" s="73" t="s">
        <v>123</v>
      </c>
      <c r="K458" s="93" t="s">
        <v>1</v>
      </c>
      <c r="L458" s="127"/>
      <c r="M458" s="93"/>
      <c r="N458" s="93" t="s">
        <v>135</v>
      </c>
      <c r="O458" s="93"/>
      <c r="P458" s="93"/>
      <c r="Q458" s="93"/>
      <c r="R458" s="93"/>
      <c r="S458" s="93"/>
      <c r="T458" s="73"/>
      <c r="U458" s="93"/>
      <c r="V458" s="34"/>
      <c r="W458" s="150">
        <f>COUNTIF($A458:$M458,"*raulic*")</f>
        <v>1</v>
      </c>
      <c r="X458" s="26"/>
      <c r="Y458" s="26"/>
      <c r="Z458" s="26"/>
      <c r="AA458" s="150">
        <f>COUNTIF($A458:$M458,"*béland*")</f>
        <v>1</v>
      </c>
      <c r="AB458" s="160">
        <f>COUNTIF($A458:$M458,"*jalenques*")</f>
        <v>1</v>
      </c>
      <c r="AC458" s="181"/>
      <c r="AD458" s="95">
        <f>COUNTIF($A458:$M458,"*Branquart*")</f>
        <v>1</v>
      </c>
      <c r="AE458" s="95">
        <f>COUNTIF($A458:$M458,"*louvard*")</f>
        <v>1</v>
      </c>
      <c r="AF458" s="27"/>
      <c r="AG458" s="27"/>
      <c r="AH458" s="27"/>
      <c r="AI458" s="27"/>
      <c r="AJ458" s="70"/>
      <c r="AK458" s="70"/>
      <c r="AL458" s="70"/>
      <c r="AM458" s="70"/>
      <c r="AN458" s="17"/>
      <c r="AO458" s="17"/>
      <c r="AP458" s="17"/>
      <c r="AQ458" s="70"/>
      <c r="AR458" s="70"/>
      <c r="AS458" s="70"/>
      <c r="AT458" s="70"/>
      <c r="AU458" s="70"/>
      <c r="AV458" s="70"/>
    </row>
    <row r="459" spans="1:48" x14ac:dyDescent="0.25">
      <c r="A459" s="144">
        <f t="shared" si="15"/>
        <v>44005</v>
      </c>
      <c r="B459" s="72"/>
      <c r="C459" s="93" t="s">
        <v>8</v>
      </c>
      <c r="D459" s="93"/>
      <c r="E459" s="93" t="s">
        <v>224</v>
      </c>
      <c r="F459" s="75"/>
      <c r="G459" s="93" t="s">
        <v>136</v>
      </c>
      <c r="H459" s="93"/>
      <c r="I459" s="93"/>
      <c r="J459" s="73" t="s">
        <v>40</v>
      </c>
      <c r="K459" s="93" t="s">
        <v>49</v>
      </c>
      <c r="L459" s="127"/>
      <c r="M459" s="93"/>
      <c r="N459" s="93" t="s">
        <v>78</v>
      </c>
      <c r="O459" s="93"/>
      <c r="P459" s="93"/>
      <c r="Q459" s="93"/>
      <c r="R459" s="93"/>
      <c r="S459" s="93"/>
      <c r="T459" s="73"/>
      <c r="U459" s="93"/>
      <c r="V459" s="34"/>
      <c r="W459" s="150">
        <f>COUNTIF($A459:$M459,"*raulic*")</f>
        <v>1</v>
      </c>
      <c r="X459" s="26"/>
      <c r="Y459" s="26"/>
      <c r="Z459" s="26"/>
      <c r="AA459" s="150">
        <f>COUNTIF($A459:$M459,"*béland*")</f>
        <v>1</v>
      </c>
      <c r="AB459" s="160">
        <f>COUNTIF($A459:$M459,"*jalenques*")</f>
        <v>1</v>
      </c>
      <c r="AC459" s="181"/>
      <c r="AD459" s="95">
        <f>COUNTIF($A459:$M459,"*Branquart*")</f>
        <v>1</v>
      </c>
      <c r="AE459" s="95">
        <f>COUNTIF($A459:$M459,"*louvard*")</f>
        <v>1</v>
      </c>
      <c r="AF459" s="27"/>
      <c r="AG459" s="27"/>
      <c r="AH459" s="27"/>
      <c r="AI459" s="27"/>
      <c r="AJ459" s="70"/>
      <c r="AK459" s="70"/>
      <c r="AL459" s="70"/>
      <c r="AM459" s="70"/>
      <c r="AN459" s="17"/>
      <c r="AO459" s="17"/>
      <c r="AP459" s="17"/>
      <c r="AQ459" s="70"/>
      <c r="AR459" s="70"/>
      <c r="AS459" s="70"/>
      <c r="AT459" s="70"/>
      <c r="AU459" s="70"/>
      <c r="AV459" s="70"/>
    </row>
    <row r="460" spans="1:48" x14ac:dyDescent="0.25">
      <c r="A460" s="167">
        <f t="shared" si="15"/>
        <v>44006</v>
      </c>
      <c r="B460" s="76"/>
      <c r="C460" s="74"/>
      <c r="D460" s="92"/>
      <c r="E460" s="92"/>
      <c r="F460" s="74"/>
      <c r="G460" s="92"/>
      <c r="H460" s="92"/>
      <c r="I460" s="92"/>
      <c r="J460" s="71"/>
      <c r="K460" s="92"/>
      <c r="L460" s="164"/>
      <c r="M460" s="92"/>
      <c r="N460" s="92"/>
      <c r="O460" s="92"/>
      <c r="P460" s="92" t="s">
        <v>135</v>
      </c>
      <c r="Q460" s="92"/>
      <c r="R460" s="92"/>
      <c r="S460" s="92"/>
      <c r="T460" s="71"/>
      <c r="U460" s="92"/>
      <c r="V460" s="34"/>
      <c r="W460" s="26"/>
      <c r="X460" s="26"/>
      <c r="Y460" s="26"/>
      <c r="Z460" s="26"/>
      <c r="AA460" s="26"/>
      <c r="AB460" s="161"/>
      <c r="AC460" s="181"/>
      <c r="AD460" s="27"/>
      <c r="AE460" s="27"/>
      <c r="AF460" s="27"/>
      <c r="AG460" s="27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AU460" s="27"/>
      <c r="AV460" s="27"/>
    </row>
    <row r="461" spans="1:48" x14ac:dyDescent="0.25">
      <c r="A461" s="144">
        <f t="shared" si="15"/>
        <v>44007</v>
      </c>
      <c r="B461" s="72"/>
      <c r="C461" s="93" t="s">
        <v>135</v>
      </c>
      <c r="D461" s="93"/>
      <c r="E461" s="93" t="s">
        <v>224</v>
      </c>
      <c r="F461" s="75"/>
      <c r="G461" s="93"/>
      <c r="H461" s="93"/>
      <c r="I461" s="93"/>
      <c r="J461" s="73" t="s">
        <v>40</v>
      </c>
      <c r="K461" s="93" t="s">
        <v>1</v>
      </c>
      <c r="L461" s="127"/>
      <c r="M461" s="93"/>
      <c r="N461" s="93" t="s">
        <v>224</v>
      </c>
      <c r="O461" s="93"/>
      <c r="P461" s="93"/>
      <c r="Q461" s="93"/>
      <c r="R461" s="93"/>
      <c r="S461" s="93"/>
      <c r="T461" s="73"/>
      <c r="U461" s="93"/>
      <c r="V461" s="34"/>
      <c r="W461" s="150">
        <f>COUNTIF($A461:$M461,"*raulic*")</f>
        <v>0</v>
      </c>
      <c r="X461" s="26"/>
      <c r="Y461" s="26"/>
      <c r="Z461" s="26"/>
      <c r="AA461" s="150">
        <f>COUNTIF($A461:$M461,"*béland*")</f>
        <v>1</v>
      </c>
      <c r="AB461" s="160">
        <f>COUNTIF($A461:$M461,"*jalenques*")</f>
        <v>1</v>
      </c>
      <c r="AC461" s="181"/>
      <c r="AD461" s="95">
        <f>COUNTIF($A461:$M461,"*Branquart*")</f>
        <v>1</v>
      </c>
      <c r="AE461" s="95">
        <f>COUNTIF($A461:$M461,"*louvard*")</f>
        <v>1</v>
      </c>
      <c r="AF461" s="27"/>
      <c r="AG461" s="27"/>
      <c r="AH461" s="27"/>
      <c r="AI461" s="27"/>
      <c r="AJ461" s="70"/>
      <c r="AK461" s="70"/>
      <c r="AL461" s="70"/>
      <c r="AM461" s="70"/>
      <c r="AN461" s="17"/>
      <c r="AO461" s="17"/>
      <c r="AP461" s="17"/>
      <c r="AQ461" s="70"/>
      <c r="AR461" s="70"/>
      <c r="AS461" s="70"/>
      <c r="AT461" s="70"/>
      <c r="AU461" s="70"/>
      <c r="AV461" s="70"/>
    </row>
    <row r="462" spans="1:48" x14ac:dyDescent="0.25">
      <c r="A462" s="144">
        <f>A461+1</f>
        <v>44008</v>
      </c>
      <c r="B462" s="72"/>
      <c r="C462" s="93" t="s">
        <v>135</v>
      </c>
      <c r="D462" s="104"/>
      <c r="E462" s="93" t="s">
        <v>224</v>
      </c>
      <c r="F462" s="75"/>
      <c r="G462" s="93"/>
      <c r="H462" s="93"/>
      <c r="I462" s="93"/>
      <c r="J462" s="73" t="s">
        <v>40</v>
      </c>
      <c r="K462" s="93" t="s">
        <v>1</v>
      </c>
      <c r="L462" s="127"/>
      <c r="M462" s="93"/>
      <c r="N462" s="93" t="s">
        <v>224</v>
      </c>
      <c r="O462" s="93"/>
      <c r="P462" s="93"/>
      <c r="Q462" s="93"/>
      <c r="R462" s="93"/>
      <c r="S462" s="56"/>
      <c r="T462" s="151"/>
      <c r="U462" s="93"/>
      <c r="V462" s="34"/>
      <c r="W462" s="150">
        <f>COUNTIF($A462:$M462,"*raulic*")</f>
        <v>0</v>
      </c>
      <c r="X462" s="26"/>
      <c r="Y462" s="26"/>
      <c r="Z462" s="26"/>
      <c r="AA462" s="150">
        <f>COUNTIF($A462:$M462,"*béland*")</f>
        <v>1</v>
      </c>
      <c r="AB462" s="160">
        <f>COUNTIF($A462:$M462,"*jalenques*")</f>
        <v>1</v>
      </c>
      <c r="AC462" s="181"/>
      <c r="AD462" s="95">
        <f>COUNTIF($A462:$M462,"*Branquart*")</f>
        <v>1</v>
      </c>
      <c r="AE462" s="95">
        <f>COUNTIF($A462:$M462,"*louvard*")</f>
        <v>1</v>
      </c>
      <c r="AF462" s="27"/>
      <c r="AG462" s="27"/>
      <c r="AH462" s="27"/>
      <c r="AI462" s="27"/>
      <c r="AJ462" s="70"/>
      <c r="AK462" s="70"/>
      <c r="AL462" s="70"/>
      <c r="AM462" s="70"/>
      <c r="AN462" s="17"/>
      <c r="AO462" s="17"/>
      <c r="AP462" s="17"/>
      <c r="AQ462" s="70"/>
      <c r="AR462" s="70"/>
      <c r="AS462" s="70"/>
      <c r="AT462" s="70"/>
      <c r="AU462" s="70"/>
      <c r="AV462" s="70"/>
    </row>
    <row r="463" spans="1:48" x14ac:dyDescent="0.25">
      <c r="A463" s="92">
        <f t="shared" si="15"/>
        <v>44009</v>
      </c>
      <c r="B463" s="92"/>
      <c r="C463" s="92"/>
      <c r="D463" s="92"/>
      <c r="E463" s="92"/>
      <c r="F463" s="92"/>
      <c r="G463" s="92"/>
      <c r="H463" s="92"/>
      <c r="I463" s="92"/>
      <c r="J463" s="71"/>
      <c r="K463" s="92"/>
      <c r="L463" s="164"/>
      <c r="M463" s="92"/>
      <c r="N463" s="92"/>
      <c r="O463" s="92"/>
      <c r="P463" s="92" t="s">
        <v>224</v>
      </c>
      <c r="Q463" s="92" t="s">
        <v>34</v>
      </c>
      <c r="R463" s="92"/>
      <c r="S463" s="92"/>
      <c r="T463" s="71"/>
      <c r="U463" s="92"/>
      <c r="V463" s="34"/>
      <c r="W463" s="26"/>
      <c r="X463" s="26"/>
      <c r="Y463" s="26"/>
      <c r="Z463" s="26"/>
      <c r="AA463" s="26"/>
      <c r="AB463" s="27"/>
      <c r="AC463" s="181"/>
      <c r="AD463" s="27"/>
      <c r="AE463" s="27"/>
      <c r="AF463" s="27"/>
      <c r="AG463" s="27"/>
      <c r="AH463" s="27"/>
      <c r="AI463" s="27"/>
      <c r="AJ463" s="70"/>
      <c r="AK463" s="70"/>
      <c r="AL463" s="70"/>
      <c r="AM463" s="70"/>
      <c r="AN463" s="17"/>
      <c r="AO463" s="17"/>
      <c r="AP463" s="17"/>
      <c r="AQ463" s="70"/>
      <c r="AR463" s="70"/>
      <c r="AS463" s="70"/>
      <c r="AT463" s="70"/>
      <c r="AU463" s="70"/>
      <c r="AV463" s="70"/>
    </row>
    <row r="464" spans="1:48" x14ac:dyDescent="0.25">
      <c r="A464" s="92">
        <f t="shared" si="15"/>
        <v>44010</v>
      </c>
      <c r="B464" s="92"/>
      <c r="C464" s="92"/>
      <c r="D464" s="92"/>
      <c r="E464" s="92"/>
      <c r="F464" s="92"/>
      <c r="G464" s="92"/>
      <c r="H464" s="92"/>
      <c r="I464" s="92"/>
      <c r="J464" s="71"/>
      <c r="K464" s="92"/>
      <c r="L464" s="164"/>
      <c r="M464" s="92"/>
      <c r="N464" s="92"/>
      <c r="O464" s="92"/>
      <c r="P464" s="92" t="s">
        <v>224</v>
      </c>
      <c r="Q464" s="92" t="s">
        <v>34</v>
      </c>
      <c r="R464" s="92"/>
      <c r="S464" s="92"/>
      <c r="T464" s="71"/>
      <c r="U464" s="92"/>
      <c r="V464" s="34"/>
      <c r="W464" s="26"/>
      <c r="X464" s="26"/>
      <c r="Y464" s="26"/>
      <c r="Z464" s="26"/>
      <c r="AA464" s="26"/>
      <c r="AB464" s="27"/>
      <c r="AC464" s="181"/>
      <c r="AD464" s="27"/>
      <c r="AE464" s="27"/>
      <c r="AF464" s="27"/>
      <c r="AG464" s="27"/>
      <c r="AH464" s="27"/>
      <c r="AI464" s="27"/>
      <c r="AJ464" s="70"/>
      <c r="AK464" s="70"/>
      <c r="AL464" s="70"/>
      <c r="AM464" s="70"/>
      <c r="AN464" s="17"/>
      <c r="AO464" s="17"/>
      <c r="AP464" s="17"/>
      <c r="AQ464" s="70"/>
      <c r="AR464" s="70"/>
      <c r="AS464" s="70"/>
      <c r="AT464" s="70"/>
      <c r="AU464" s="70"/>
      <c r="AV464" s="70"/>
    </row>
    <row r="465" spans="1:48" x14ac:dyDescent="0.25">
      <c r="A465" s="93">
        <f t="shared" si="15"/>
        <v>44011</v>
      </c>
      <c r="B465" s="72"/>
      <c r="C465" s="75" t="s">
        <v>135</v>
      </c>
      <c r="D465" s="93"/>
      <c r="E465" s="93" t="s">
        <v>231</v>
      </c>
      <c r="F465" s="75"/>
      <c r="G465" s="93"/>
      <c r="H465" s="93"/>
      <c r="I465" s="93"/>
      <c r="J465" s="73" t="s">
        <v>40</v>
      </c>
      <c r="K465" s="93" t="s">
        <v>1</v>
      </c>
      <c r="L465" s="127"/>
      <c r="M465" s="93"/>
      <c r="N465" s="93" t="s">
        <v>135</v>
      </c>
      <c r="O465" s="93"/>
      <c r="P465" s="93"/>
      <c r="Q465" s="93"/>
      <c r="R465" s="93"/>
      <c r="S465" s="93"/>
      <c r="T465" s="73"/>
      <c r="U465" s="93"/>
      <c r="V465" s="34"/>
      <c r="W465" s="150">
        <f>COUNTIF($A465:$M465,"*raulic*")</f>
        <v>1</v>
      </c>
      <c r="X465" s="26"/>
      <c r="Y465" s="26"/>
      <c r="Z465" s="26"/>
      <c r="AA465" s="26"/>
      <c r="AB465" s="27"/>
      <c r="AC465" s="181"/>
      <c r="AD465" s="95">
        <f>COUNTIF($A465:$M465,"*Branquart*")</f>
        <v>1</v>
      </c>
      <c r="AE465" s="95">
        <f>COUNTIF($A465:$M465,"*louvard*")</f>
        <v>1</v>
      </c>
      <c r="AF465" s="27"/>
      <c r="AG465" s="27"/>
      <c r="AH465" s="27"/>
      <c r="AI465" s="27"/>
      <c r="AJ465" s="70"/>
      <c r="AK465" s="70"/>
      <c r="AL465" s="70"/>
      <c r="AM465" s="70"/>
      <c r="AN465" s="17"/>
      <c r="AO465" s="17"/>
      <c r="AP465" s="17"/>
      <c r="AQ465" s="70"/>
      <c r="AR465" s="70"/>
      <c r="AS465" s="70"/>
      <c r="AT465" s="70"/>
      <c r="AU465" s="70"/>
      <c r="AV465" s="70"/>
    </row>
    <row r="466" spans="1:48" x14ac:dyDescent="0.25">
      <c r="A466" s="93">
        <f t="shared" si="15"/>
        <v>44012</v>
      </c>
      <c r="B466" s="72"/>
      <c r="C466" s="75" t="s">
        <v>135</v>
      </c>
      <c r="D466" s="93"/>
      <c r="E466" s="93" t="s">
        <v>231</v>
      </c>
      <c r="F466" s="75"/>
      <c r="G466" s="93"/>
      <c r="H466" s="93"/>
      <c r="I466" s="93"/>
      <c r="J466" s="73" t="s">
        <v>40</v>
      </c>
      <c r="K466" s="93" t="s">
        <v>1</v>
      </c>
      <c r="L466" s="127"/>
      <c r="M466" s="93"/>
      <c r="N466" s="93" t="s">
        <v>224</v>
      </c>
      <c r="O466" s="93"/>
      <c r="P466" s="93"/>
      <c r="Q466" s="93"/>
      <c r="R466" s="93"/>
      <c r="S466" s="93"/>
      <c r="T466" s="73"/>
      <c r="U466" s="93"/>
      <c r="V466" s="34"/>
      <c r="W466" s="150">
        <f>COUNTIF($A466:$M466,"*raulic*")</f>
        <v>1</v>
      </c>
      <c r="X466" s="26"/>
      <c r="Y466" s="26"/>
      <c r="Z466" s="26"/>
      <c r="AA466" s="26"/>
      <c r="AB466" s="27"/>
      <c r="AC466" s="181"/>
      <c r="AD466" s="95">
        <f>COUNTIF($A466:$M466,"*Branquart*")</f>
        <v>1</v>
      </c>
      <c r="AE466" s="95">
        <f>COUNTIF($A466:$M466,"*louvard*")</f>
        <v>1</v>
      </c>
      <c r="AF466" s="27"/>
      <c r="AG466" s="27"/>
      <c r="AH466" s="27"/>
      <c r="AI466" s="27"/>
      <c r="AJ466" s="70"/>
      <c r="AK466" s="70"/>
      <c r="AL466" s="70"/>
      <c r="AM466" s="70"/>
      <c r="AN466" s="17"/>
      <c r="AO466" s="17"/>
      <c r="AP466" s="17"/>
      <c r="AQ466" s="70"/>
      <c r="AR466" s="70"/>
      <c r="AS466" s="70"/>
      <c r="AT466" s="70"/>
      <c r="AU466" s="70"/>
      <c r="AV466" s="70"/>
    </row>
    <row r="467" spans="1:48" x14ac:dyDescent="0.25">
      <c r="A467" s="92">
        <f t="shared" si="15"/>
        <v>44013</v>
      </c>
      <c r="B467" s="76"/>
      <c r="C467" s="74"/>
      <c r="D467" s="92"/>
      <c r="E467" s="92"/>
      <c r="F467" s="74"/>
      <c r="G467" s="92"/>
      <c r="H467" s="92"/>
      <c r="I467" s="92"/>
      <c r="J467" s="71"/>
      <c r="K467" s="92"/>
      <c r="L467" s="164"/>
      <c r="M467" s="92"/>
      <c r="N467" s="92"/>
      <c r="O467" s="92"/>
      <c r="P467" s="92" t="s">
        <v>135</v>
      </c>
      <c r="Q467" s="92"/>
      <c r="R467" s="92"/>
      <c r="S467" s="92"/>
      <c r="T467" s="71"/>
      <c r="U467" s="92"/>
      <c r="V467" s="34"/>
      <c r="W467" s="26"/>
      <c r="X467" s="26"/>
      <c r="Y467" s="26"/>
      <c r="Z467" s="26"/>
      <c r="AA467" s="26"/>
      <c r="AB467" s="27"/>
      <c r="AC467" s="181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</row>
    <row r="468" spans="1:48" x14ac:dyDescent="0.25">
      <c r="A468" s="93">
        <f t="shared" si="15"/>
        <v>44014</v>
      </c>
      <c r="B468" s="72"/>
      <c r="C468" s="75" t="s">
        <v>135</v>
      </c>
      <c r="D468" s="93"/>
      <c r="E468" s="93" t="s">
        <v>231</v>
      </c>
      <c r="F468" s="75"/>
      <c r="G468" s="93"/>
      <c r="H468" s="93"/>
      <c r="I468" s="93"/>
      <c r="J468" s="73" t="s">
        <v>40</v>
      </c>
      <c r="K468" s="93" t="s">
        <v>1</v>
      </c>
      <c r="L468" s="127"/>
      <c r="M468" s="93"/>
      <c r="N468" s="93" t="s">
        <v>224</v>
      </c>
      <c r="O468" s="93"/>
      <c r="P468" s="93"/>
      <c r="Q468" s="93"/>
      <c r="R468" s="93"/>
      <c r="S468" s="93"/>
      <c r="T468" s="73"/>
      <c r="U468" s="93"/>
      <c r="V468" s="34"/>
      <c r="W468" s="150">
        <f>COUNTIF($A468:$M468,"*raulic*")</f>
        <v>1</v>
      </c>
      <c r="X468" s="26"/>
      <c r="Y468" s="26"/>
      <c r="Z468" s="26"/>
      <c r="AA468" s="26"/>
      <c r="AB468" s="27"/>
      <c r="AC468" s="181"/>
      <c r="AD468" s="95">
        <f>COUNTIF($A468:$M468,"*Branquart*")</f>
        <v>1</v>
      </c>
      <c r="AE468" s="95">
        <f>COUNTIF($A468:$M468,"*louvard*")</f>
        <v>1</v>
      </c>
      <c r="AF468" s="27"/>
      <c r="AG468" s="27"/>
      <c r="AH468" s="27"/>
      <c r="AI468" s="27"/>
      <c r="AJ468" s="70"/>
      <c r="AK468" s="70"/>
      <c r="AL468" s="70"/>
      <c r="AM468" s="70"/>
      <c r="AN468" s="17"/>
      <c r="AO468" s="17"/>
      <c r="AP468" s="17"/>
      <c r="AQ468" s="70"/>
      <c r="AR468" s="70"/>
      <c r="AS468" s="70"/>
      <c r="AT468" s="70"/>
      <c r="AU468" s="70"/>
      <c r="AV468" s="70"/>
    </row>
    <row r="469" spans="1:48" x14ac:dyDescent="0.25">
      <c r="A469" s="93">
        <f t="shared" si="15"/>
        <v>44015</v>
      </c>
      <c r="B469" s="72"/>
      <c r="C469" s="75" t="s">
        <v>135</v>
      </c>
      <c r="D469" s="104"/>
      <c r="E469" s="93" t="s">
        <v>231</v>
      </c>
      <c r="F469" s="75"/>
      <c r="G469" s="93"/>
      <c r="H469" s="93"/>
      <c r="I469" s="93"/>
      <c r="J469" s="73"/>
      <c r="K469" s="93" t="s">
        <v>1</v>
      </c>
      <c r="L469" s="127"/>
      <c r="M469" s="93"/>
      <c r="N469" s="93" t="s">
        <v>135</v>
      </c>
      <c r="O469" s="93"/>
      <c r="P469" s="93"/>
      <c r="Q469" s="93"/>
      <c r="R469" s="93"/>
      <c r="S469" s="56"/>
      <c r="T469" s="151" t="s">
        <v>177</v>
      </c>
      <c r="U469" s="93"/>
      <c r="V469" s="34"/>
      <c r="W469" s="150">
        <f>COUNTIF($A469:$M469,"*raulic*")</f>
        <v>1</v>
      </c>
      <c r="X469" s="26"/>
      <c r="Y469" s="26"/>
      <c r="Z469" s="26"/>
      <c r="AA469" s="26"/>
      <c r="AB469" s="27"/>
      <c r="AC469" s="181"/>
      <c r="AD469" s="95">
        <f>COUNTIF($A469:$M469,"*Branquart*")</f>
        <v>1</v>
      </c>
      <c r="AE469" s="95">
        <f>COUNTIF($A469:$M469,"*louvard*")</f>
        <v>1</v>
      </c>
      <c r="AF469" s="27"/>
      <c r="AG469" s="27"/>
      <c r="AH469" s="27"/>
      <c r="AI469" s="27"/>
      <c r="AJ469" s="70"/>
      <c r="AK469" s="70"/>
      <c r="AL469" s="70"/>
      <c r="AM469" s="70"/>
      <c r="AN469" s="17"/>
      <c r="AO469" s="17"/>
      <c r="AP469" s="17"/>
      <c r="AQ469" s="70"/>
      <c r="AR469" s="70"/>
      <c r="AS469" s="70"/>
      <c r="AT469" s="70"/>
      <c r="AU469" s="70"/>
      <c r="AV469" s="70"/>
    </row>
    <row r="470" spans="1:48" x14ac:dyDescent="0.25">
      <c r="A470" s="92">
        <f t="shared" si="15"/>
        <v>44016</v>
      </c>
      <c r="B470" s="92"/>
      <c r="C470" s="92"/>
      <c r="D470" s="92"/>
      <c r="E470" s="92"/>
      <c r="F470" s="92"/>
      <c r="G470" s="92"/>
      <c r="H470" s="92"/>
      <c r="I470" s="92"/>
      <c r="J470" s="71"/>
      <c r="K470" s="92"/>
      <c r="L470" s="164"/>
      <c r="M470" s="92"/>
      <c r="N470" s="92"/>
      <c r="O470" s="92"/>
      <c r="P470" s="92" t="s">
        <v>135</v>
      </c>
      <c r="Q470" s="92"/>
      <c r="R470" s="92"/>
      <c r="S470" s="92"/>
      <c r="T470" s="71"/>
      <c r="U470" s="92"/>
      <c r="V470" s="34"/>
      <c r="W470" s="26"/>
      <c r="X470" s="26"/>
      <c r="Y470" s="26"/>
      <c r="Z470" s="26"/>
      <c r="AA470" s="26"/>
      <c r="AB470" s="27"/>
      <c r="AC470" s="181"/>
      <c r="AD470" s="27" t="s">
        <v>194</v>
      </c>
      <c r="AE470" s="27" t="s">
        <v>195</v>
      </c>
      <c r="AF470" s="27"/>
      <c r="AG470" s="27"/>
      <c r="AH470" s="27"/>
      <c r="AI470" s="27"/>
      <c r="AJ470" s="70"/>
      <c r="AK470" s="70"/>
      <c r="AL470" s="70"/>
      <c r="AM470" s="70"/>
      <c r="AN470" s="17"/>
      <c r="AO470" s="17"/>
      <c r="AP470" s="17"/>
      <c r="AQ470" s="70"/>
      <c r="AR470" s="70"/>
      <c r="AS470" s="70"/>
      <c r="AT470" s="70"/>
      <c r="AU470" s="70"/>
      <c r="AV470" s="70"/>
    </row>
    <row r="471" spans="1:48" x14ac:dyDescent="0.25">
      <c r="A471" s="92">
        <f t="shared" si="15"/>
        <v>44017</v>
      </c>
      <c r="B471" s="92"/>
      <c r="C471" s="92"/>
      <c r="D471" s="92"/>
      <c r="E471" s="92"/>
      <c r="F471" s="92"/>
      <c r="G471" s="92"/>
      <c r="H471" s="92"/>
      <c r="I471" s="92"/>
      <c r="J471" s="71"/>
      <c r="K471" s="92"/>
      <c r="L471" s="164"/>
      <c r="M471" s="92"/>
      <c r="N471" s="92"/>
      <c r="O471" s="92"/>
      <c r="P471" s="92" t="s">
        <v>135</v>
      </c>
      <c r="Q471" s="92"/>
      <c r="R471" s="92"/>
      <c r="S471" s="92"/>
      <c r="T471" s="71" t="s">
        <v>237</v>
      </c>
      <c r="U471" s="92"/>
      <c r="V471" s="34"/>
      <c r="W471" s="26"/>
      <c r="X471" s="26"/>
      <c r="Y471" s="26"/>
      <c r="Z471" s="26"/>
      <c r="AA471" s="26"/>
      <c r="AB471" s="27"/>
      <c r="AC471" s="27"/>
      <c r="AD471" s="27"/>
      <c r="AE471" s="27"/>
      <c r="AF471" s="27"/>
      <c r="AG471" s="27"/>
      <c r="AH471" s="27"/>
      <c r="AI471" s="27"/>
      <c r="AJ471" s="70"/>
      <c r="AK471" s="70"/>
      <c r="AL471" s="70"/>
      <c r="AM471" s="70"/>
      <c r="AN471" s="17"/>
      <c r="AO471" s="17"/>
      <c r="AP471" s="17"/>
      <c r="AQ471" s="70"/>
      <c r="AR471" s="70"/>
      <c r="AS471" s="70"/>
      <c r="AT471" s="70"/>
      <c r="AU471" s="70"/>
      <c r="AV471" s="70"/>
    </row>
    <row r="472" spans="1:48" x14ac:dyDescent="0.25">
      <c r="A472" s="93">
        <f t="shared" si="15"/>
        <v>44018</v>
      </c>
      <c r="B472" s="72"/>
      <c r="C472" s="75"/>
      <c r="D472" s="93"/>
      <c r="E472" s="93"/>
      <c r="F472" s="75"/>
      <c r="G472" s="93"/>
      <c r="H472" s="93"/>
      <c r="I472" s="93"/>
      <c r="J472" s="73"/>
      <c r="K472" s="93"/>
      <c r="L472" s="127"/>
      <c r="M472" s="93"/>
      <c r="N472" s="93"/>
      <c r="O472" s="93"/>
      <c r="P472" s="93"/>
      <c r="Q472" s="93"/>
      <c r="R472" s="93"/>
      <c r="S472" s="93"/>
      <c r="T472" s="73"/>
      <c r="U472" s="93"/>
      <c r="V472" s="34"/>
      <c r="W472" s="26"/>
      <c r="X472" s="26"/>
      <c r="Y472" s="26"/>
      <c r="Z472" s="26"/>
      <c r="AA472" s="26"/>
      <c r="AB472" s="27"/>
      <c r="AC472" s="27"/>
      <c r="AD472" s="27"/>
      <c r="AE472" s="27"/>
      <c r="AF472" s="27"/>
      <c r="AG472" s="27"/>
      <c r="AH472" s="27"/>
      <c r="AI472" s="27"/>
      <c r="AJ472" s="70"/>
      <c r="AK472" s="70"/>
      <c r="AL472" s="70"/>
      <c r="AM472" s="70"/>
      <c r="AN472" s="17"/>
      <c r="AO472" s="17"/>
      <c r="AP472" s="17"/>
      <c r="AQ472" s="70"/>
      <c r="AR472" s="70"/>
      <c r="AS472" s="70"/>
      <c r="AT472" s="70"/>
      <c r="AU472" s="70"/>
      <c r="AV472" s="70"/>
    </row>
    <row r="473" spans="1:48" x14ac:dyDescent="0.25">
      <c r="A473" s="93">
        <f t="shared" si="15"/>
        <v>44019</v>
      </c>
      <c r="B473" s="72"/>
      <c r="C473" s="75"/>
      <c r="D473" s="93"/>
      <c r="E473" s="93"/>
      <c r="F473" s="75"/>
      <c r="G473" s="93"/>
      <c r="H473" s="93"/>
      <c r="I473" s="93"/>
      <c r="J473" s="73"/>
      <c r="K473" s="93"/>
      <c r="L473" s="127"/>
      <c r="M473" s="93"/>
      <c r="N473" s="93"/>
      <c r="O473" s="93"/>
      <c r="P473" s="93"/>
      <c r="Q473" s="93"/>
      <c r="R473" s="93"/>
      <c r="S473" s="93"/>
      <c r="T473" s="73"/>
      <c r="U473" s="93"/>
      <c r="V473" s="34"/>
      <c r="W473" s="26"/>
      <c r="X473" s="26"/>
      <c r="Y473" s="26"/>
      <c r="Z473" s="26"/>
      <c r="AA473" s="26"/>
      <c r="AB473" s="27"/>
      <c r="AC473" s="27"/>
      <c r="AD473" s="27"/>
      <c r="AE473" s="27"/>
      <c r="AF473" s="27"/>
      <c r="AG473" s="27"/>
      <c r="AH473" s="27"/>
      <c r="AI473" s="27"/>
      <c r="AJ473" s="70"/>
      <c r="AK473" s="70"/>
      <c r="AL473" s="70"/>
      <c r="AM473" s="70"/>
      <c r="AN473" s="17"/>
      <c r="AO473" s="17"/>
      <c r="AP473" s="17"/>
      <c r="AQ473" s="70"/>
      <c r="AR473" s="70"/>
      <c r="AS473" s="70"/>
      <c r="AT473" s="70"/>
      <c r="AU473" s="70"/>
      <c r="AV473" s="70"/>
    </row>
    <row r="474" spans="1:48" x14ac:dyDescent="0.25">
      <c r="A474" s="93">
        <f t="shared" si="15"/>
        <v>44020</v>
      </c>
      <c r="B474" s="72"/>
      <c r="C474" s="75"/>
      <c r="D474" s="93"/>
      <c r="E474" s="93"/>
      <c r="F474" s="75"/>
      <c r="G474" s="93"/>
      <c r="H474" s="93"/>
      <c r="I474" s="93"/>
      <c r="J474" s="73"/>
      <c r="K474" s="93"/>
      <c r="L474" s="127"/>
      <c r="M474" s="93"/>
      <c r="N474" s="93"/>
      <c r="O474" s="93"/>
      <c r="P474" s="93"/>
      <c r="Q474" s="93"/>
      <c r="R474" s="93"/>
      <c r="S474" s="93"/>
      <c r="T474" s="73"/>
      <c r="U474" s="93"/>
      <c r="V474" s="34"/>
      <c r="W474" s="26"/>
      <c r="X474" s="26"/>
      <c r="Y474" s="26"/>
      <c r="Z474" s="26"/>
      <c r="AA474" s="26"/>
      <c r="AB474" s="27"/>
      <c r="AC474" s="27"/>
      <c r="AD474" s="27"/>
      <c r="AE474" s="27"/>
      <c r="AF474" s="27"/>
      <c r="AG474" s="27"/>
      <c r="AH474" s="27"/>
      <c r="AI474" s="27"/>
      <c r="AJ474" s="70"/>
      <c r="AK474" s="70"/>
      <c r="AL474" s="70"/>
      <c r="AM474" s="70"/>
      <c r="AN474" s="17"/>
      <c r="AO474" s="17"/>
      <c r="AP474" s="17"/>
      <c r="AQ474" s="70"/>
      <c r="AR474" s="70"/>
      <c r="AS474" s="70"/>
      <c r="AT474" s="70"/>
      <c r="AU474" s="70"/>
      <c r="AV474" s="70"/>
    </row>
    <row r="475" spans="1:48" x14ac:dyDescent="0.25">
      <c r="A475" s="93">
        <f t="shared" si="15"/>
        <v>44021</v>
      </c>
      <c r="B475" s="72"/>
      <c r="C475" s="75"/>
      <c r="D475" s="93"/>
      <c r="E475" s="93"/>
      <c r="F475" s="75"/>
      <c r="G475" s="93"/>
      <c r="H475" s="93"/>
      <c r="I475" s="93"/>
      <c r="J475" s="73"/>
      <c r="K475" s="93"/>
      <c r="L475" s="127"/>
      <c r="M475" s="93"/>
      <c r="N475" s="93"/>
      <c r="O475" s="93"/>
      <c r="P475" s="93"/>
      <c r="Q475" s="93"/>
      <c r="R475" s="93"/>
      <c r="S475" s="93"/>
      <c r="T475" s="73"/>
      <c r="U475" s="93"/>
      <c r="V475" s="34"/>
      <c r="W475" s="26"/>
      <c r="X475" s="26"/>
      <c r="Y475" s="26"/>
      <c r="Z475" s="26"/>
      <c r="AA475" s="26"/>
      <c r="AB475" s="27"/>
      <c r="AC475" s="27"/>
      <c r="AD475" s="27"/>
      <c r="AE475" s="27"/>
      <c r="AF475" s="27"/>
      <c r="AG475" s="27"/>
      <c r="AH475" s="27"/>
      <c r="AI475" s="27"/>
      <c r="AJ475" s="70"/>
      <c r="AK475" s="70"/>
      <c r="AL475" s="70"/>
      <c r="AM475" s="70"/>
      <c r="AN475" s="17"/>
      <c r="AO475" s="17"/>
      <c r="AP475" s="17"/>
      <c r="AQ475" s="70"/>
      <c r="AR475" s="70"/>
      <c r="AS475" s="70"/>
      <c r="AT475" s="70"/>
      <c r="AU475" s="70"/>
      <c r="AV475" s="70"/>
    </row>
    <row r="476" spans="1:48" x14ac:dyDescent="0.25">
      <c r="A476" s="93">
        <f t="shared" si="15"/>
        <v>44022</v>
      </c>
      <c r="B476" s="72"/>
      <c r="C476" s="75"/>
      <c r="D476" s="104"/>
      <c r="E476" s="93"/>
      <c r="F476" s="75"/>
      <c r="G476" s="93" t="s">
        <v>40</v>
      </c>
      <c r="H476" s="93"/>
      <c r="I476" s="93"/>
      <c r="J476" s="73"/>
      <c r="K476" s="93"/>
      <c r="L476" s="127"/>
      <c r="M476" s="93"/>
      <c r="N476" s="93"/>
      <c r="O476" s="93"/>
      <c r="P476" s="93"/>
      <c r="Q476" s="93"/>
      <c r="R476" s="93"/>
      <c r="S476" s="56"/>
      <c r="U476" s="93"/>
      <c r="V476" s="34"/>
      <c r="W476" s="26"/>
      <c r="X476" s="26"/>
      <c r="Y476" s="26"/>
      <c r="Z476" s="26"/>
      <c r="AA476" s="26"/>
      <c r="AB476" s="27"/>
      <c r="AC476" s="27"/>
      <c r="AD476" s="27"/>
      <c r="AE476" s="27"/>
      <c r="AF476" s="27"/>
      <c r="AG476" s="27"/>
      <c r="AH476" s="27"/>
      <c r="AI476" s="27"/>
      <c r="AJ476" s="70"/>
      <c r="AK476" s="70"/>
      <c r="AL476" s="70"/>
      <c r="AM476" s="70"/>
      <c r="AN476" s="17"/>
      <c r="AO476" s="17"/>
      <c r="AP476" s="17"/>
      <c r="AQ476" s="70"/>
      <c r="AR476" s="70"/>
      <c r="AS476" s="70"/>
      <c r="AT476" s="70"/>
      <c r="AU476" s="70"/>
      <c r="AV476" s="70"/>
    </row>
    <row r="477" spans="1:48" x14ac:dyDescent="0.25">
      <c r="A477" s="92">
        <f t="shared" si="15"/>
        <v>44023</v>
      </c>
      <c r="B477" s="92"/>
      <c r="C477" s="92"/>
      <c r="D477" s="92"/>
      <c r="E477" s="92"/>
      <c r="F477" s="92"/>
      <c r="G477" s="92"/>
      <c r="H477" s="92"/>
      <c r="I477" s="92"/>
      <c r="J477" s="71"/>
      <c r="K477" s="92"/>
      <c r="L477" s="164"/>
      <c r="M477" s="92"/>
      <c r="N477" s="92"/>
      <c r="O477" s="92"/>
      <c r="P477" s="92"/>
      <c r="Q477" s="92"/>
      <c r="R477" s="92"/>
      <c r="S477" s="92"/>
      <c r="T477" s="71"/>
      <c r="U477" s="92"/>
      <c r="V477" s="34">
        <f>WEEKDAY(A477)</f>
        <v>7</v>
      </c>
      <c r="W477" s="26"/>
      <c r="X477" s="26"/>
      <c r="Y477" s="26"/>
      <c r="Z477" s="26"/>
      <c r="AA477" s="26"/>
      <c r="AB477" s="27"/>
      <c r="AC477" s="27"/>
      <c r="AD477" s="27"/>
      <c r="AE477" s="27"/>
      <c r="AF477" s="27"/>
      <c r="AG477" s="27"/>
      <c r="AH477" s="27"/>
      <c r="AI477" s="27"/>
      <c r="AJ477" s="70"/>
      <c r="AK477" s="70"/>
      <c r="AL477" s="70"/>
      <c r="AM477" s="70"/>
      <c r="AN477" s="17"/>
      <c r="AO477" s="17"/>
      <c r="AP477" s="17"/>
      <c r="AQ477" s="70"/>
      <c r="AR477" s="70"/>
      <c r="AS477" s="70"/>
      <c r="AT477" s="70"/>
      <c r="AU477" s="70"/>
      <c r="AV477" s="70"/>
    </row>
    <row r="478" spans="1:48" ht="15.75" thickBot="1" x14ac:dyDescent="0.3">
      <c r="A478" s="92">
        <f>A477+1</f>
        <v>44024</v>
      </c>
      <c r="B478" s="92"/>
      <c r="C478" s="92"/>
      <c r="D478" s="92"/>
      <c r="E478" s="92"/>
      <c r="F478" s="92"/>
      <c r="G478" s="92"/>
      <c r="H478" s="92"/>
      <c r="I478" s="92"/>
      <c r="J478" s="71"/>
      <c r="K478" s="156"/>
      <c r="L478" s="164"/>
      <c r="M478" s="92"/>
      <c r="N478" s="92"/>
      <c r="O478" s="92"/>
      <c r="P478" s="92"/>
      <c r="Q478" s="92"/>
      <c r="R478" s="92"/>
      <c r="S478" s="92"/>
      <c r="T478" s="71" t="s">
        <v>196</v>
      </c>
      <c r="U478" s="156"/>
      <c r="V478" s="34">
        <f>WEEKDAY(A478)</f>
        <v>1</v>
      </c>
      <c r="W478" s="26"/>
      <c r="X478" s="26"/>
      <c r="Y478" s="26"/>
      <c r="Z478" s="26"/>
      <c r="AA478" s="26"/>
      <c r="AB478" s="27"/>
      <c r="AC478" s="27"/>
      <c r="AD478" s="27"/>
      <c r="AE478" s="27"/>
      <c r="AF478" s="27"/>
      <c r="AG478" s="27"/>
      <c r="AH478" s="27"/>
      <c r="AI478" s="27"/>
      <c r="AJ478" s="70"/>
      <c r="AK478" s="70"/>
      <c r="AL478" s="70"/>
      <c r="AM478" s="70"/>
      <c r="AN478" s="17"/>
      <c r="AO478" s="17"/>
      <c r="AP478" s="17"/>
      <c r="AQ478" s="70"/>
      <c r="AR478" s="70"/>
      <c r="AS478" s="70"/>
      <c r="AT478" s="70"/>
      <c r="AU478" s="70"/>
      <c r="AV478" s="70"/>
    </row>
    <row r="479" spans="1:48" x14ac:dyDescent="0.25">
      <c r="A479" s="93">
        <f t="shared" si="15"/>
        <v>44025</v>
      </c>
      <c r="B479" s="72"/>
      <c r="C479" s="75"/>
      <c r="D479" s="93"/>
      <c r="E479" s="93"/>
      <c r="F479" s="75"/>
      <c r="G479" s="93"/>
      <c r="H479" s="93"/>
      <c r="I479" s="93"/>
      <c r="J479" s="73"/>
      <c r="K479" s="93"/>
      <c r="L479" s="127"/>
      <c r="M479" s="93"/>
      <c r="N479" s="93"/>
      <c r="O479" s="93"/>
      <c r="P479" s="93"/>
      <c r="Q479" s="93"/>
      <c r="R479" s="93"/>
      <c r="S479" s="93"/>
      <c r="T479" s="73"/>
      <c r="U479" s="93"/>
      <c r="V479" s="34"/>
      <c r="W479" s="26"/>
      <c r="X479" s="26"/>
      <c r="Y479" s="26"/>
      <c r="Z479" s="26"/>
      <c r="AA479" s="26"/>
      <c r="AB479" s="27"/>
      <c r="AC479" s="27"/>
      <c r="AD479" s="27"/>
      <c r="AE479" s="27"/>
      <c r="AF479" s="27"/>
      <c r="AG479" s="27"/>
      <c r="AH479" s="27"/>
      <c r="AI479" s="27"/>
      <c r="AJ479" s="70"/>
      <c r="AK479" s="70"/>
      <c r="AL479" s="70"/>
      <c r="AM479" s="70"/>
      <c r="AN479" s="17"/>
      <c r="AO479" s="17"/>
      <c r="AP479" s="17"/>
      <c r="AQ479" s="70"/>
      <c r="AR479" s="70"/>
      <c r="AS479" s="70"/>
      <c r="AT479" s="70"/>
      <c r="AU479" s="70"/>
      <c r="AV479" s="70"/>
    </row>
    <row r="480" spans="1:48" x14ac:dyDescent="0.25">
      <c r="A480" s="93">
        <f t="shared" ref="A480:A534" si="18">A479+1</f>
        <v>44026</v>
      </c>
      <c r="B480" s="72"/>
      <c r="C480" s="75"/>
      <c r="D480" s="93"/>
      <c r="E480" s="93"/>
      <c r="F480" s="75"/>
      <c r="G480" s="93"/>
      <c r="H480" s="93"/>
      <c r="I480" s="93"/>
      <c r="J480" s="73"/>
      <c r="K480" s="93"/>
      <c r="L480" s="127"/>
      <c r="M480" s="93"/>
      <c r="N480" s="93"/>
      <c r="O480" s="93"/>
      <c r="P480" s="93"/>
      <c r="Q480" s="93"/>
      <c r="R480" s="93"/>
      <c r="S480" s="93"/>
      <c r="T480" s="73"/>
      <c r="U480" s="93"/>
      <c r="V480" s="34"/>
      <c r="W480" s="26"/>
      <c r="X480" s="26"/>
      <c r="Y480" s="26"/>
      <c r="Z480" s="26"/>
      <c r="AA480" s="26"/>
      <c r="AB480" s="27"/>
      <c r="AC480" s="27"/>
      <c r="AD480" s="27"/>
      <c r="AE480" s="27"/>
      <c r="AF480" s="27"/>
      <c r="AG480" s="27"/>
      <c r="AH480" s="27"/>
      <c r="AI480" s="27"/>
      <c r="AJ480" s="70"/>
      <c r="AK480" s="70"/>
      <c r="AL480" s="70"/>
      <c r="AM480" s="70"/>
      <c r="AN480" s="17"/>
      <c r="AO480" s="17"/>
      <c r="AP480" s="17"/>
      <c r="AQ480" s="70"/>
      <c r="AR480" s="70"/>
      <c r="AS480" s="70"/>
      <c r="AT480" s="70"/>
      <c r="AU480" s="70"/>
      <c r="AV480" s="70"/>
    </row>
    <row r="481" spans="1:48" x14ac:dyDescent="0.25">
      <c r="A481" s="93">
        <f t="shared" si="18"/>
        <v>44027</v>
      </c>
      <c r="B481" s="72"/>
      <c r="C481" s="75"/>
      <c r="D481" s="93"/>
      <c r="E481" s="93"/>
      <c r="F481" s="75"/>
      <c r="G481" s="93"/>
      <c r="H481" s="93"/>
      <c r="I481" s="93"/>
      <c r="J481" s="73"/>
      <c r="K481" s="93"/>
      <c r="L481" s="127"/>
      <c r="M481" s="93"/>
      <c r="N481" s="93"/>
      <c r="O481" s="93"/>
      <c r="P481" s="93"/>
      <c r="Q481" s="93"/>
      <c r="R481" s="93"/>
      <c r="S481" s="93"/>
      <c r="T481" s="73"/>
      <c r="U481" s="93"/>
      <c r="V481" s="34"/>
      <c r="W481" s="26"/>
      <c r="X481" s="26"/>
      <c r="Y481" s="26"/>
      <c r="Z481" s="26"/>
      <c r="AA481" s="26"/>
      <c r="AB481" s="27"/>
      <c r="AC481" s="27"/>
      <c r="AD481" s="27"/>
      <c r="AE481" s="27"/>
      <c r="AF481" s="27"/>
      <c r="AG481" s="27"/>
      <c r="AH481" s="27"/>
      <c r="AI481" s="27"/>
      <c r="AJ481" s="70"/>
      <c r="AK481" s="70"/>
      <c r="AL481" s="70"/>
      <c r="AM481" s="70"/>
      <c r="AN481" s="17"/>
      <c r="AO481" s="17"/>
      <c r="AP481" s="17"/>
      <c r="AQ481" s="70"/>
      <c r="AR481" s="70"/>
      <c r="AS481" s="70"/>
      <c r="AT481" s="70"/>
      <c r="AU481" s="70"/>
      <c r="AV481" s="70"/>
    </row>
    <row r="482" spans="1:48" x14ac:dyDescent="0.25">
      <c r="A482" s="93">
        <f t="shared" si="18"/>
        <v>44028</v>
      </c>
      <c r="B482" s="72"/>
      <c r="C482" s="75"/>
      <c r="D482" s="93"/>
      <c r="E482" s="93"/>
      <c r="F482" s="75"/>
      <c r="G482" s="93"/>
      <c r="H482" s="93"/>
      <c r="I482" s="93"/>
      <c r="J482" s="73"/>
      <c r="K482" s="93"/>
      <c r="L482" s="127"/>
      <c r="M482" s="93"/>
      <c r="N482" s="93"/>
      <c r="O482" s="93"/>
      <c r="P482" s="93"/>
      <c r="Q482" s="93"/>
      <c r="R482" s="93"/>
      <c r="S482" s="93"/>
      <c r="T482" s="73"/>
      <c r="U482" s="93"/>
      <c r="V482" s="34"/>
      <c r="W482" s="26"/>
      <c r="X482" s="26"/>
      <c r="Y482" s="26"/>
      <c r="Z482" s="26"/>
      <c r="AA482" s="26"/>
      <c r="AB482" s="27"/>
      <c r="AC482" s="27"/>
      <c r="AD482" s="27"/>
      <c r="AE482" s="27"/>
      <c r="AF482" s="27"/>
      <c r="AG482" s="27"/>
      <c r="AH482" s="27"/>
      <c r="AI482" s="27"/>
      <c r="AJ482" s="70"/>
      <c r="AK482" s="70"/>
      <c r="AL482" s="70"/>
      <c r="AM482" s="70"/>
      <c r="AN482" s="17"/>
      <c r="AO482" s="17"/>
      <c r="AP482" s="17"/>
      <c r="AQ482" s="70"/>
      <c r="AR482" s="70"/>
      <c r="AS482" s="70"/>
      <c r="AT482" s="70"/>
      <c r="AU482" s="70"/>
      <c r="AV482" s="70"/>
    </row>
    <row r="483" spans="1:48" x14ac:dyDescent="0.25">
      <c r="A483" s="93">
        <f t="shared" si="18"/>
        <v>44029</v>
      </c>
      <c r="B483" s="72"/>
      <c r="C483" s="75"/>
      <c r="D483" s="104"/>
      <c r="E483" s="93"/>
      <c r="F483" s="75"/>
      <c r="G483" s="93"/>
      <c r="H483" s="93"/>
      <c r="I483" s="93"/>
      <c r="J483" s="73"/>
      <c r="K483" s="93"/>
      <c r="L483" s="127"/>
      <c r="M483" s="93"/>
      <c r="N483" s="93"/>
      <c r="O483" s="93"/>
      <c r="P483" s="93"/>
      <c r="Q483" s="93"/>
      <c r="R483" s="93"/>
      <c r="S483" s="56"/>
      <c r="U483" s="93"/>
      <c r="V483" s="34"/>
      <c r="W483" s="26"/>
      <c r="X483" s="26"/>
      <c r="Y483" s="26"/>
      <c r="Z483" s="26"/>
      <c r="AA483" s="26"/>
      <c r="AB483" s="27"/>
      <c r="AC483" s="27"/>
      <c r="AD483" s="27"/>
      <c r="AE483" s="27"/>
      <c r="AF483" s="27"/>
      <c r="AG483" s="27"/>
      <c r="AH483" s="27"/>
      <c r="AI483" s="27"/>
      <c r="AJ483" s="70"/>
      <c r="AK483" s="70"/>
      <c r="AL483" s="70"/>
      <c r="AM483" s="70"/>
      <c r="AN483" s="17"/>
      <c r="AO483" s="17"/>
      <c r="AP483" s="17"/>
      <c r="AQ483" s="70"/>
      <c r="AR483" s="70"/>
      <c r="AS483" s="70"/>
      <c r="AT483" s="70"/>
      <c r="AU483" s="70"/>
      <c r="AV483" s="70"/>
    </row>
    <row r="484" spans="1:48" x14ac:dyDescent="0.25">
      <c r="A484" s="92">
        <f t="shared" si="18"/>
        <v>44030</v>
      </c>
      <c r="B484" s="92"/>
      <c r="C484" s="92"/>
      <c r="D484" s="92"/>
      <c r="E484" s="92"/>
      <c r="F484" s="92"/>
      <c r="G484" s="92"/>
      <c r="H484" s="92"/>
      <c r="I484" s="92"/>
      <c r="J484" s="71"/>
      <c r="K484" s="92"/>
      <c r="L484" s="164"/>
      <c r="M484" s="92"/>
      <c r="N484" s="92"/>
      <c r="O484" s="92"/>
      <c r="P484" s="92"/>
      <c r="Q484" s="92"/>
      <c r="R484" s="92"/>
      <c r="S484" s="92"/>
      <c r="T484" s="71"/>
      <c r="U484" s="92"/>
      <c r="V484" s="34">
        <f>WEEKDAY(A484)</f>
        <v>7</v>
      </c>
      <c r="W484" s="26"/>
      <c r="X484" s="26"/>
      <c r="Y484" s="26"/>
      <c r="Z484" s="26"/>
      <c r="AA484" s="26"/>
      <c r="AB484" s="27"/>
      <c r="AC484" s="27"/>
      <c r="AD484" s="27"/>
      <c r="AE484" s="27"/>
      <c r="AF484" s="27"/>
      <c r="AG484" s="27"/>
      <c r="AH484" s="27"/>
      <c r="AI484" s="27"/>
      <c r="AJ484" s="70"/>
      <c r="AK484" s="70"/>
      <c r="AL484" s="70"/>
      <c r="AM484" s="70"/>
      <c r="AN484" s="17"/>
      <c r="AO484" s="17"/>
      <c r="AP484" s="17"/>
      <c r="AQ484" s="70"/>
      <c r="AR484" s="70"/>
      <c r="AS484" s="70"/>
      <c r="AT484" s="70"/>
      <c r="AU484" s="70"/>
      <c r="AV484" s="70"/>
    </row>
    <row r="485" spans="1:48" ht="15.75" thickBot="1" x14ac:dyDescent="0.3">
      <c r="A485" s="92">
        <f t="shared" si="18"/>
        <v>44031</v>
      </c>
      <c r="B485" s="92"/>
      <c r="C485" s="92"/>
      <c r="D485" s="92"/>
      <c r="E485" s="92"/>
      <c r="F485" s="92"/>
      <c r="G485" s="92"/>
      <c r="H485" s="92"/>
      <c r="I485" s="92"/>
      <c r="J485" s="71"/>
      <c r="K485" s="156"/>
      <c r="L485" s="164"/>
      <c r="M485" s="92"/>
      <c r="N485" s="92"/>
      <c r="O485" s="92"/>
      <c r="P485" s="92"/>
      <c r="Q485" s="92"/>
      <c r="R485" s="92"/>
      <c r="S485" s="92"/>
      <c r="T485" s="71"/>
      <c r="U485" s="156"/>
      <c r="V485" s="34">
        <f>WEEKDAY(A485)</f>
        <v>1</v>
      </c>
      <c r="W485" s="26"/>
      <c r="X485" s="26"/>
      <c r="Y485" s="26"/>
      <c r="Z485" s="26"/>
      <c r="AA485" s="26"/>
      <c r="AB485" s="27"/>
      <c r="AC485" s="27"/>
      <c r="AD485" s="27"/>
      <c r="AE485" s="27"/>
      <c r="AF485" s="27"/>
      <c r="AG485" s="27"/>
      <c r="AH485" s="27"/>
      <c r="AI485" s="27"/>
      <c r="AJ485" s="70"/>
      <c r="AK485" s="70"/>
      <c r="AL485" s="70"/>
      <c r="AM485" s="70"/>
      <c r="AN485" s="17"/>
      <c r="AO485" s="17"/>
      <c r="AP485" s="17"/>
      <c r="AQ485" s="70"/>
      <c r="AR485" s="70"/>
      <c r="AS485" s="70"/>
      <c r="AT485" s="70"/>
      <c r="AU485" s="70"/>
      <c r="AV485" s="70"/>
    </row>
    <row r="486" spans="1:48" x14ac:dyDescent="0.25">
      <c r="A486" s="93">
        <f t="shared" si="18"/>
        <v>44032</v>
      </c>
      <c r="B486" s="72"/>
      <c r="C486" s="75"/>
      <c r="D486" s="93"/>
      <c r="E486" s="93"/>
      <c r="F486" s="75"/>
      <c r="G486" s="93"/>
      <c r="H486" s="93"/>
      <c r="I486" s="93"/>
      <c r="J486" s="73"/>
      <c r="K486" s="93"/>
      <c r="L486" s="127"/>
      <c r="M486" s="93"/>
      <c r="N486" s="93"/>
      <c r="O486" s="93"/>
      <c r="P486" s="93"/>
      <c r="Q486" s="93"/>
      <c r="R486" s="93"/>
      <c r="S486" s="93"/>
      <c r="T486" s="73"/>
      <c r="U486" s="93"/>
      <c r="V486" s="34"/>
      <c r="W486" s="26"/>
      <c r="X486" s="26"/>
      <c r="Y486" s="26"/>
      <c r="Z486" s="26"/>
      <c r="AA486" s="26"/>
      <c r="AB486" s="27"/>
      <c r="AC486" s="27"/>
      <c r="AD486" s="27"/>
      <c r="AE486" s="27"/>
      <c r="AF486" s="27"/>
      <c r="AG486" s="27"/>
      <c r="AH486" s="27"/>
      <c r="AI486" s="27"/>
      <c r="AJ486" s="70"/>
      <c r="AK486" s="70"/>
      <c r="AL486" s="70"/>
      <c r="AM486" s="70"/>
      <c r="AN486" s="17"/>
      <c r="AO486" s="17"/>
      <c r="AP486" s="17"/>
      <c r="AQ486" s="70"/>
      <c r="AR486" s="70"/>
      <c r="AS486" s="70"/>
      <c r="AT486" s="70"/>
      <c r="AU486" s="70"/>
      <c r="AV486" s="70"/>
    </row>
    <row r="487" spans="1:48" x14ac:dyDescent="0.25">
      <c r="A487" s="93">
        <f t="shared" si="18"/>
        <v>44033</v>
      </c>
      <c r="B487" s="72"/>
      <c r="C487" s="75"/>
      <c r="D487" s="93"/>
      <c r="E487" s="93"/>
      <c r="F487" s="75"/>
      <c r="G487" s="93"/>
      <c r="H487" s="93"/>
      <c r="I487" s="93"/>
      <c r="J487" s="73"/>
      <c r="K487" s="93"/>
      <c r="L487" s="127"/>
      <c r="M487" s="93"/>
      <c r="N487" s="93"/>
      <c r="O487" s="93"/>
      <c r="P487" s="93"/>
      <c r="Q487" s="93"/>
      <c r="R487" s="93"/>
      <c r="S487" s="93"/>
      <c r="T487" s="73"/>
      <c r="U487" s="93"/>
      <c r="V487" s="34"/>
      <c r="W487" s="26"/>
      <c r="X487" s="26"/>
      <c r="Y487" s="26"/>
      <c r="Z487" s="26"/>
      <c r="AA487" s="26"/>
      <c r="AB487" s="27"/>
      <c r="AC487" s="27"/>
      <c r="AD487" s="27"/>
      <c r="AE487" s="27"/>
      <c r="AF487" s="27"/>
      <c r="AG487" s="27"/>
      <c r="AH487" s="27"/>
      <c r="AI487" s="27"/>
      <c r="AJ487" s="70"/>
      <c r="AK487" s="70"/>
      <c r="AL487" s="70"/>
      <c r="AM487" s="70"/>
      <c r="AN487" s="17"/>
      <c r="AO487" s="17"/>
      <c r="AP487" s="17"/>
      <c r="AQ487" s="70"/>
      <c r="AR487" s="70"/>
      <c r="AS487" s="70"/>
      <c r="AT487" s="70"/>
      <c r="AU487" s="70"/>
      <c r="AV487" s="70"/>
    </row>
    <row r="488" spans="1:48" x14ac:dyDescent="0.25">
      <c r="A488" s="93">
        <f t="shared" si="18"/>
        <v>44034</v>
      </c>
      <c r="B488" s="72"/>
      <c r="C488" s="75"/>
      <c r="D488" s="93"/>
      <c r="E488" s="93"/>
      <c r="F488" s="75"/>
      <c r="G488" s="93"/>
      <c r="H488" s="93"/>
      <c r="I488" s="93"/>
      <c r="J488" s="73"/>
      <c r="K488" s="93"/>
      <c r="L488" s="127"/>
      <c r="M488" s="93"/>
      <c r="N488" s="93"/>
      <c r="O488" s="93"/>
      <c r="P488" s="93"/>
      <c r="Q488" s="93"/>
      <c r="R488" s="93"/>
      <c r="S488" s="93"/>
      <c r="T488" s="73"/>
      <c r="U488" s="93"/>
      <c r="V488" s="34"/>
      <c r="W488" s="26"/>
      <c r="X488" s="26"/>
      <c r="Y488" s="26"/>
      <c r="Z488" s="26"/>
      <c r="AA488" s="26"/>
      <c r="AB488" s="27"/>
      <c r="AC488" s="27"/>
      <c r="AD488" s="27"/>
      <c r="AE488" s="27"/>
      <c r="AF488" s="27"/>
      <c r="AG488" s="27"/>
      <c r="AH488" s="27"/>
      <c r="AI488" s="27"/>
      <c r="AJ488" s="70"/>
      <c r="AK488" s="70"/>
      <c r="AL488" s="70"/>
      <c r="AM488" s="70"/>
      <c r="AN488" s="17"/>
      <c r="AO488" s="17"/>
      <c r="AP488" s="17"/>
      <c r="AQ488" s="70"/>
      <c r="AR488" s="70"/>
      <c r="AS488" s="70"/>
      <c r="AT488" s="70"/>
      <c r="AU488" s="70"/>
      <c r="AV488" s="70"/>
    </row>
    <row r="489" spans="1:48" x14ac:dyDescent="0.25">
      <c r="A489" s="93">
        <f t="shared" si="18"/>
        <v>44035</v>
      </c>
      <c r="B489" s="72"/>
      <c r="C489" s="75"/>
      <c r="D489" s="93"/>
      <c r="E489" s="93"/>
      <c r="F489" s="75"/>
      <c r="G489" s="93"/>
      <c r="H489" s="93"/>
      <c r="I489" s="93"/>
      <c r="J489" s="73"/>
      <c r="K489" s="93"/>
      <c r="L489" s="127"/>
      <c r="M489" s="93"/>
      <c r="N489" s="93"/>
      <c r="O489" s="93"/>
      <c r="P489" s="93"/>
      <c r="Q489" s="93"/>
      <c r="R489" s="93"/>
      <c r="S489" s="93"/>
      <c r="T489" s="73"/>
      <c r="U489" s="93"/>
      <c r="V489" s="34"/>
      <c r="W489" s="26"/>
      <c r="X489" s="26"/>
      <c r="Y489" s="26"/>
      <c r="Z489" s="26"/>
      <c r="AA489" s="26"/>
      <c r="AB489" s="27"/>
      <c r="AC489" s="27"/>
      <c r="AD489" s="27"/>
      <c r="AE489" s="27"/>
      <c r="AF489" s="27"/>
      <c r="AG489" s="27"/>
      <c r="AH489" s="27"/>
      <c r="AI489" s="27"/>
      <c r="AJ489" s="70"/>
      <c r="AK489" s="70"/>
      <c r="AL489" s="70"/>
      <c r="AM489" s="70"/>
      <c r="AN489" s="17"/>
      <c r="AO489" s="17"/>
      <c r="AP489" s="17"/>
      <c r="AQ489" s="70"/>
      <c r="AR489" s="70"/>
      <c r="AS489" s="70"/>
      <c r="AT489" s="70"/>
      <c r="AU489" s="70"/>
      <c r="AV489" s="70"/>
    </row>
    <row r="490" spans="1:48" x14ac:dyDescent="0.25">
      <c r="A490" s="93">
        <f t="shared" si="18"/>
        <v>44036</v>
      </c>
      <c r="B490" s="72"/>
      <c r="C490" s="75"/>
      <c r="D490" s="104"/>
      <c r="E490" s="93"/>
      <c r="F490" s="75"/>
      <c r="G490" s="93" t="s">
        <v>40</v>
      </c>
      <c r="H490" s="93"/>
      <c r="I490" s="93"/>
      <c r="J490" s="73"/>
      <c r="K490" s="93"/>
      <c r="L490" s="127"/>
      <c r="M490" s="93"/>
      <c r="N490" s="93"/>
      <c r="O490" s="93"/>
      <c r="P490" s="93"/>
      <c r="Q490" s="93"/>
      <c r="R490" s="93"/>
      <c r="S490" s="56"/>
      <c r="U490" s="93"/>
      <c r="V490" s="34"/>
      <c r="W490" s="26"/>
      <c r="X490" s="26"/>
      <c r="Y490" s="26"/>
      <c r="Z490" s="26"/>
      <c r="AA490" s="26"/>
      <c r="AB490" s="27"/>
      <c r="AC490" s="27"/>
      <c r="AD490" s="27"/>
      <c r="AE490" s="27"/>
      <c r="AF490" s="27"/>
      <c r="AG490" s="27"/>
      <c r="AH490" s="27"/>
      <c r="AI490" s="27"/>
      <c r="AJ490" s="70"/>
      <c r="AK490" s="70"/>
      <c r="AL490" s="70"/>
      <c r="AM490" s="70"/>
      <c r="AN490" s="17"/>
      <c r="AO490" s="17"/>
      <c r="AP490" s="17"/>
      <c r="AQ490" s="70"/>
      <c r="AR490" s="70"/>
      <c r="AS490" s="70"/>
      <c r="AT490" s="70"/>
      <c r="AU490" s="70"/>
      <c r="AV490" s="70"/>
    </row>
    <row r="491" spans="1:48" x14ac:dyDescent="0.25">
      <c r="A491" s="92">
        <f t="shared" si="18"/>
        <v>44037</v>
      </c>
      <c r="B491" s="92"/>
      <c r="C491" s="92"/>
      <c r="D491" s="92"/>
      <c r="E491" s="92"/>
      <c r="F491" s="92"/>
      <c r="G491" s="92"/>
      <c r="H491" s="92"/>
      <c r="I491" s="92"/>
      <c r="J491" s="71"/>
      <c r="K491" s="92"/>
      <c r="L491" s="164"/>
      <c r="M491" s="92"/>
      <c r="N491" s="92"/>
      <c r="O491" s="92"/>
      <c r="P491" s="92"/>
      <c r="Q491" s="92"/>
      <c r="R491" s="92"/>
      <c r="S491" s="92"/>
      <c r="T491" s="71"/>
      <c r="U491" s="92"/>
      <c r="V491" s="34">
        <f>WEEKDAY(A491)</f>
        <v>7</v>
      </c>
      <c r="W491" s="26"/>
      <c r="X491" s="26"/>
      <c r="Y491" s="26"/>
      <c r="Z491" s="26"/>
      <c r="AA491" s="26"/>
      <c r="AB491" s="27"/>
      <c r="AC491" s="27"/>
      <c r="AD491" s="27"/>
      <c r="AE491" s="27"/>
      <c r="AF491" s="27"/>
      <c r="AG491" s="27"/>
      <c r="AH491" s="27"/>
      <c r="AI491" s="27"/>
      <c r="AJ491" s="70"/>
      <c r="AK491" s="70"/>
      <c r="AL491" s="70"/>
      <c r="AM491" s="70"/>
      <c r="AN491" s="17"/>
      <c r="AO491" s="17"/>
      <c r="AP491" s="17"/>
      <c r="AQ491" s="70"/>
      <c r="AR491" s="70"/>
      <c r="AS491" s="70"/>
      <c r="AT491" s="70"/>
      <c r="AU491" s="70"/>
      <c r="AV491" s="70"/>
    </row>
    <row r="492" spans="1:48" ht="15.75" thickBot="1" x14ac:dyDescent="0.3">
      <c r="A492" s="92">
        <f t="shared" si="18"/>
        <v>44038</v>
      </c>
      <c r="B492" s="92"/>
      <c r="C492" s="92"/>
      <c r="D492" s="92"/>
      <c r="E492" s="92"/>
      <c r="F492" s="92"/>
      <c r="G492" s="92"/>
      <c r="H492" s="92"/>
      <c r="I492" s="92"/>
      <c r="J492" s="71"/>
      <c r="K492" s="156"/>
      <c r="L492" s="164"/>
      <c r="M492" s="92"/>
      <c r="N492" s="92"/>
      <c r="O492" s="92"/>
      <c r="P492" s="92"/>
      <c r="Q492" s="92"/>
      <c r="R492" s="92"/>
      <c r="S492" s="92"/>
      <c r="T492" s="71"/>
      <c r="U492" s="156"/>
      <c r="V492" s="34">
        <f>WEEKDAY(A492)</f>
        <v>1</v>
      </c>
      <c r="W492" s="26"/>
      <c r="X492" s="26"/>
      <c r="Y492" s="26"/>
      <c r="Z492" s="26"/>
      <c r="AA492" s="26"/>
      <c r="AB492" s="27"/>
      <c r="AC492" s="27"/>
      <c r="AD492" s="27"/>
      <c r="AE492" s="27"/>
      <c r="AF492" s="27"/>
      <c r="AG492" s="27"/>
      <c r="AH492" s="27"/>
      <c r="AI492" s="27"/>
      <c r="AJ492" s="70"/>
      <c r="AK492" s="70"/>
      <c r="AL492" s="70"/>
      <c r="AM492" s="70"/>
      <c r="AN492" s="17"/>
      <c r="AO492" s="17"/>
      <c r="AP492" s="17"/>
      <c r="AQ492" s="70"/>
      <c r="AR492" s="70"/>
      <c r="AS492" s="70"/>
      <c r="AT492" s="70"/>
      <c r="AU492" s="70"/>
      <c r="AV492" s="70"/>
    </row>
    <row r="493" spans="1:48" x14ac:dyDescent="0.25">
      <c r="A493" s="93">
        <f t="shared" si="18"/>
        <v>44039</v>
      </c>
      <c r="B493" s="72"/>
      <c r="C493" s="75"/>
      <c r="D493" s="93"/>
      <c r="E493" s="93"/>
      <c r="F493" s="75"/>
      <c r="G493" s="93"/>
      <c r="H493" s="93"/>
      <c r="I493" s="93"/>
      <c r="J493" s="73"/>
      <c r="K493" s="93"/>
      <c r="L493" s="127"/>
      <c r="M493" s="93"/>
      <c r="N493" s="93"/>
      <c r="O493" s="93"/>
      <c r="P493" s="93"/>
      <c r="Q493" s="93"/>
      <c r="R493" s="93"/>
      <c r="S493" s="93"/>
      <c r="T493" s="73"/>
      <c r="U493" s="93"/>
      <c r="V493" s="34"/>
      <c r="W493" s="26"/>
      <c r="X493" s="26"/>
      <c r="Y493" s="26"/>
      <c r="Z493" s="26"/>
      <c r="AA493" s="26"/>
      <c r="AB493" s="27"/>
      <c r="AC493" s="27"/>
      <c r="AD493" s="27"/>
      <c r="AE493" s="27"/>
      <c r="AF493" s="27"/>
      <c r="AG493" s="27"/>
      <c r="AH493" s="27"/>
      <c r="AI493" s="27"/>
      <c r="AJ493" s="70"/>
      <c r="AK493" s="70"/>
      <c r="AL493" s="70"/>
      <c r="AM493" s="70"/>
      <c r="AN493" s="17"/>
      <c r="AO493" s="17"/>
      <c r="AP493" s="17"/>
      <c r="AQ493" s="70"/>
      <c r="AR493" s="70"/>
      <c r="AS493" s="70"/>
      <c r="AT493" s="70"/>
      <c r="AU493" s="70"/>
      <c r="AV493" s="70"/>
    </row>
    <row r="494" spans="1:48" x14ac:dyDescent="0.25">
      <c r="A494" s="93">
        <f t="shared" si="18"/>
        <v>44040</v>
      </c>
      <c r="B494" s="72"/>
      <c r="C494" s="75"/>
      <c r="D494" s="93"/>
      <c r="E494" s="93"/>
      <c r="F494" s="75"/>
      <c r="G494" s="93"/>
      <c r="H494" s="93"/>
      <c r="I494" s="93"/>
      <c r="J494" s="73"/>
      <c r="K494" s="93"/>
      <c r="L494" s="127"/>
      <c r="M494" s="93"/>
      <c r="N494" s="93"/>
      <c r="O494" s="93"/>
      <c r="P494" s="93"/>
      <c r="Q494" s="93"/>
      <c r="R494" s="93"/>
      <c r="S494" s="93"/>
      <c r="T494" s="73"/>
      <c r="U494" s="93"/>
      <c r="V494" s="34"/>
      <c r="W494" s="26"/>
      <c r="X494" s="26"/>
      <c r="Y494" s="26"/>
      <c r="Z494" s="26"/>
      <c r="AA494" s="26"/>
      <c r="AB494" s="27"/>
      <c r="AC494" s="27"/>
      <c r="AD494" s="27"/>
      <c r="AE494" s="27"/>
      <c r="AF494" s="27"/>
      <c r="AG494" s="27"/>
      <c r="AH494" s="27"/>
      <c r="AI494" s="27"/>
      <c r="AJ494" s="70"/>
      <c r="AK494" s="70"/>
      <c r="AL494" s="70"/>
      <c r="AM494" s="70"/>
      <c r="AN494" s="17"/>
      <c r="AO494" s="17"/>
      <c r="AP494" s="17"/>
      <c r="AQ494" s="70"/>
      <c r="AR494" s="70"/>
      <c r="AS494" s="70"/>
      <c r="AT494" s="70"/>
      <c r="AU494" s="70"/>
      <c r="AV494" s="70"/>
    </row>
    <row r="495" spans="1:48" x14ac:dyDescent="0.25">
      <c r="A495" s="93">
        <f t="shared" si="18"/>
        <v>44041</v>
      </c>
      <c r="B495" s="72"/>
      <c r="C495" s="75"/>
      <c r="D495" s="93"/>
      <c r="E495" s="93"/>
      <c r="F495" s="75"/>
      <c r="G495" s="93"/>
      <c r="H495" s="93"/>
      <c r="I495" s="93"/>
      <c r="J495" s="73"/>
      <c r="K495" s="93"/>
      <c r="L495" s="127"/>
      <c r="M495" s="93"/>
      <c r="N495" s="93"/>
      <c r="O495" s="93"/>
      <c r="P495" s="93"/>
      <c r="Q495" s="93"/>
      <c r="R495" s="93"/>
      <c r="S495" s="93"/>
      <c r="T495" s="73"/>
      <c r="U495" s="93"/>
      <c r="V495" s="34"/>
      <c r="W495" s="26"/>
      <c r="X495" s="26"/>
      <c r="Y495" s="26"/>
      <c r="Z495" s="26"/>
      <c r="AA495" s="26"/>
      <c r="AB495" s="27"/>
      <c r="AC495" s="27"/>
      <c r="AD495" s="27"/>
      <c r="AE495" s="27"/>
      <c r="AF495" s="27"/>
      <c r="AG495" s="27"/>
      <c r="AH495" s="27"/>
      <c r="AI495" s="27"/>
      <c r="AJ495" s="70"/>
      <c r="AK495" s="70"/>
      <c r="AL495" s="70"/>
      <c r="AM495" s="70"/>
      <c r="AN495" s="17"/>
      <c r="AO495" s="17"/>
      <c r="AP495" s="17"/>
      <c r="AQ495" s="70"/>
      <c r="AR495" s="70"/>
      <c r="AS495" s="70"/>
      <c r="AT495" s="70"/>
      <c r="AU495" s="70"/>
      <c r="AV495" s="70"/>
    </row>
    <row r="496" spans="1:48" x14ac:dyDescent="0.25">
      <c r="A496" s="93">
        <f t="shared" si="18"/>
        <v>44042</v>
      </c>
      <c r="B496" s="72"/>
      <c r="C496" s="75"/>
      <c r="D496" s="93"/>
      <c r="E496" s="93"/>
      <c r="F496" s="75"/>
      <c r="G496" s="93"/>
      <c r="H496" s="93"/>
      <c r="I496" s="93"/>
      <c r="J496" s="73"/>
      <c r="K496" s="93"/>
      <c r="L496" s="127"/>
      <c r="M496" s="93"/>
      <c r="N496" s="93"/>
      <c r="O496" s="93"/>
      <c r="P496" s="93"/>
      <c r="Q496" s="93"/>
      <c r="R496" s="93"/>
      <c r="S496" s="93"/>
      <c r="T496" s="73"/>
      <c r="U496" s="93"/>
      <c r="V496" s="34"/>
      <c r="W496" s="26"/>
      <c r="X496" s="26"/>
      <c r="Y496" s="26"/>
      <c r="Z496" s="26"/>
      <c r="AA496" s="26"/>
      <c r="AB496" s="27"/>
      <c r="AC496" s="27"/>
      <c r="AD496" s="27"/>
      <c r="AE496" s="27"/>
      <c r="AF496" s="27"/>
      <c r="AG496" s="27"/>
      <c r="AH496" s="27"/>
      <c r="AI496" s="27"/>
      <c r="AJ496" s="70"/>
      <c r="AK496" s="70"/>
      <c r="AL496" s="70"/>
      <c r="AM496" s="70"/>
      <c r="AN496" s="17"/>
      <c r="AO496" s="17"/>
      <c r="AP496" s="17"/>
      <c r="AQ496" s="70"/>
      <c r="AR496" s="70"/>
      <c r="AS496" s="70"/>
      <c r="AT496" s="70"/>
      <c r="AU496" s="70"/>
      <c r="AV496" s="70"/>
    </row>
    <row r="497" spans="1:48" x14ac:dyDescent="0.25">
      <c r="A497" s="93">
        <f t="shared" si="18"/>
        <v>44043</v>
      </c>
      <c r="B497" s="72"/>
      <c r="C497" s="75"/>
      <c r="D497" s="104"/>
      <c r="E497" s="93"/>
      <c r="F497" s="75"/>
      <c r="G497" s="93"/>
      <c r="H497" s="93"/>
      <c r="I497" s="93"/>
      <c r="J497" s="73"/>
      <c r="K497" s="93"/>
      <c r="L497" s="127"/>
      <c r="M497" s="93"/>
      <c r="N497" s="93"/>
      <c r="O497" s="93"/>
      <c r="P497" s="93"/>
      <c r="Q497" s="93"/>
      <c r="R497" s="93"/>
      <c r="S497" s="56"/>
      <c r="U497" s="93"/>
      <c r="V497" s="34"/>
      <c r="W497" s="26"/>
      <c r="X497" s="26"/>
      <c r="Y497" s="26"/>
      <c r="Z497" s="26"/>
      <c r="AA497" s="26"/>
      <c r="AB497" s="27"/>
      <c r="AC497" s="27"/>
      <c r="AD497" s="27"/>
      <c r="AE497" s="27"/>
      <c r="AF497" s="27"/>
      <c r="AG497" s="27"/>
      <c r="AH497" s="27"/>
      <c r="AI497" s="27"/>
      <c r="AJ497" s="70"/>
      <c r="AK497" s="70"/>
      <c r="AL497" s="70"/>
      <c r="AM497" s="70"/>
      <c r="AN497" s="17"/>
      <c r="AO497" s="17"/>
      <c r="AP497" s="17"/>
      <c r="AQ497" s="70"/>
      <c r="AR497" s="70"/>
      <c r="AS497" s="70"/>
      <c r="AT497" s="70"/>
      <c r="AU497" s="70"/>
      <c r="AV497" s="70"/>
    </row>
    <row r="498" spans="1:48" x14ac:dyDescent="0.25">
      <c r="A498" s="92">
        <f t="shared" si="18"/>
        <v>44044</v>
      </c>
      <c r="B498" s="92"/>
      <c r="C498" s="92"/>
      <c r="D498" s="92"/>
      <c r="E498" s="92"/>
      <c r="F498" s="92"/>
      <c r="G498" s="92"/>
      <c r="H498" s="92"/>
      <c r="I498" s="92"/>
      <c r="J498" s="71"/>
      <c r="K498" s="92"/>
      <c r="L498" s="164"/>
      <c r="M498" s="92"/>
      <c r="N498" s="92"/>
      <c r="O498" s="92"/>
      <c r="P498" s="92"/>
      <c r="Q498" s="92"/>
      <c r="R498" s="92"/>
      <c r="S498" s="92"/>
      <c r="T498" s="71"/>
      <c r="U498" s="92"/>
      <c r="V498" s="34">
        <f>WEEKDAY(A498)</f>
        <v>7</v>
      </c>
      <c r="W498" s="26"/>
      <c r="X498" s="26"/>
      <c r="Y498" s="26"/>
      <c r="Z498" s="26"/>
      <c r="AA498" s="26"/>
      <c r="AB498" s="27"/>
      <c r="AC498" s="27"/>
      <c r="AD498" s="27"/>
      <c r="AE498" s="27"/>
      <c r="AF498" s="27"/>
      <c r="AG498" s="27"/>
      <c r="AH498" s="27"/>
      <c r="AI498" s="27"/>
      <c r="AJ498" s="70"/>
      <c r="AK498" s="70"/>
      <c r="AL498" s="70"/>
      <c r="AM498" s="70"/>
      <c r="AN498" s="17"/>
      <c r="AO498" s="17"/>
      <c r="AP498" s="17"/>
      <c r="AQ498" s="70"/>
      <c r="AR498" s="70"/>
      <c r="AS498" s="70"/>
      <c r="AT498" s="70"/>
      <c r="AU498" s="70"/>
      <c r="AV498" s="70"/>
    </row>
    <row r="499" spans="1:48" ht="15.75" thickBot="1" x14ac:dyDescent="0.3">
      <c r="A499" s="92">
        <f t="shared" si="18"/>
        <v>44045</v>
      </c>
      <c r="B499" s="92"/>
      <c r="C499" s="92"/>
      <c r="D499" s="92"/>
      <c r="E499" s="92"/>
      <c r="F499" s="92"/>
      <c r="G499" s="92"/>
      <c r="H499" s="92"/>
      <c r="I499" s="92"/>
      <c r="J499" s="71"/>
      <c r="K499" s="156"/>
      <c r="L499" s="164"/>
      <c r="M499" s="92"/>
      <c r="N499" s="92"/>
      <c r="O499" s="92"/>
      <c r="P499" s="92"/>
      <c r="Q499" s="92"/>
      <c r="R499" s="92"/>
      <c r="S499" s="92"/>
      <c r="T499" s="71"/>
      <c r="U499" s="156"/>
      <c r="V499" s="34">
        <f>WEEKDAY(A499)</f>
        <v>1</v>
      </c>
      <c r="W499" s="26"/>
      <c r="X499" s="26"/>
      <c r="Y499" s="26"/>
      <c r="Z499" s="26"/>
      <c r="AA499" s="26"/>
      <c r="AB499" s="27"/>
      <c r="AC499" s="27"/>
      <c r="AD499" s="27"/>
      <c r="AE499" s="27"/>
      <c r="AF499" s="27"/>
      <c r="AG499" s="27"/>
      <c r="AH499" s="27"/>
      <c r="AI499" s="27"/>
      <c r="AJ499" s="70"/>
      <c r="AK499" s="70"/>
      <c r="AL499" s="70"/>
      <c r="AM499" s="70"/>
      <c r="AN499" s="17"/>
      <c r="AO499" s="17"/>
      <c r="AP499" s="17"/>
      <c r="AQ499" s="70"/>
      <c r="AR499" s="70"/>
      <c r="AS499" s="70"/>
      <c r="AT499" s="70"/>
      <c r="AU499" s="70"/>
      <c r="AV499" s="70"/>
    </row>
    <row r="500" spans="1:48" x14ac:dyDescent="0.25">
      <c r="A500" s="93">
        <f t="shared" si="18"/>
        <v>44046</v>
      </c>
      <c r="B500" s="72"/>
      <c r="C500" s="75"/>
      <c r="D500" s="93"/>
      <c r="E500" s="93"/>
      <c r="F500" s="75"/>
      <c r="G500" s="93"/>
      <c r="H500" s="93"/>
      <c r="I500" s="93"/>
      <c r="J500" s="73"/>
      <c r="K500" s="93"/>
      <c r="L500" s="127"/>
      <c r="M500" s="93"/>
      <c r="N500" s="93"/>
      <c r="O500" s="93"/>
      <c r="P500" s="93"/>
      <c r="Q500" s="93"/>
      <c r="R500" s="93"/>
      <c r="S500" s="93"/>
      <c r="T500" s="73"/>
      <c r="U500" s="93"/>
      <c r="V500" s="34"/>
      <c r="W500" s="26"/>
      <c r="X500" s="26"/>
      <c r="Y500" s="26"/>
      <c r="Z500" s="26"/>
      <c r="AA500" s="26"/>
      <c r="AB500" s="27"/>
      <c r="AC500" s="27"/>
      <c r="AD500" s="27"/>
      <c r="AE500" s="27"/>
      <c r="AF500" s="27"/>
      <c r="AG500" s="27"/>
      <c r="AH500" s="27"/>
      <c r="AI500" s="27"/>
      <c r="AJ500" s="70"/>
      <c r="AK500" s="70"/>
      <c r="AL500" s="70"/>
      <c r="AM500" s="70"/>
      <c r="AN500" s="17"/>
      <c r="AO500" s="17"/>
      <c r="AP500" s="17"/>
      <c r="AQ500" s="70"/>
      <c r="AR500" s="70"/>
      <c r="AS500" s="70"/>
      <c r="AT500" s="70"/>
      <c r="AU500" s="70"/>
      <c r="AV500" s="70"/>
    </row>
    <row r="501" spans="1:48" x14ac:dyDescent="0.25">
      <c r="A501" s="93">
        <f t="shared" si="18"/>
        <v>44047</v>
      </c>
      <c r="B501" s="72"/>
      <c r="C501" s="75"/>
      <c r="D501" s="93"/>
      <c r="E501" s="93"/>
      <c r="F501" s="75"/>
      <c r="G501" s="93"/>
      <c r="H501" s="93"/>
      <c r="I501" s="93"/>
      <c r="J501" s="73"/>
      <c r="K501" s="93"/>
      <c r="L501" s="127"/>
      <c r="M501" s="93"/>
      <c r="N501" s="93"/>
      <c r="O501" s="93"/>
      <c r="P501" s="93"/>
      <c r="Q501" s="93"/>
      <c r="R501" s="93"/>
      <c r="S501" s="93"/>
      <c r="T501" s="73"/>
      <c r="U501" s="93"/>
      <c r="V501" s="34"/>
      <c r="W501" s="26"/>
      <c r="X501" s="26"/>
      <c r="Y501" s="26"/>
      <c r="Z501" s="26"/>
      <c r="AA501" s="26"/>
      <c r="AB501" s="27"/>
      <c r="AC501" s="27"/>
      <c r="AD501" s="27"/>
      <c r="AE501" s="27"/>
      <c r="AF501" s="27"/>
      <c r="AG501" s="27"/>
      <c r="AH501" s="27"/>
      <c r="AI501" s="27"/>
      <c r="AJ501" s="70"/>
      <c r="AK501" s="70"/>
      <c r="AL501" s="70"/>
      <c r="AM501" s="70"/>
      <c r="AN501" s="17"/>
      <c r="AO501" s="17"/>
      <c r="AP501" s="17"/>
      <c r="AQ501" s="70"/>
      <c r="AR501" s="70"/>
      <c r="AS501" s="70"/>
      <c r="AT501" s="70"/>
      <c r="AU501" s="70"/>
      <c r="AV501" s="70"/>
    </row>
    <row r="502" spans="1:48" x14ac:dyDescent="0.25">
      <c r="A502" s="93">
        <f t="shared" si="18"/>
        <v>44048</v>
      </c>
      <c r="B502" s="72"/>
      <c r="C502" s="75"/>
      <c r="D502" s="93"/>
      <c r="E502" s="93"/>
      <c r="F502" s="75"/>
      <c r="G502" s="93"/>
      <c r="H502" s="93"/>
      <c r="I502" s="93"/>
      <c r="J502" s="73"/>
      <c r="K502" s="93"/>
      <c r="L502" s="127"/>
      <c r="M502" s="93"/>
      <c r="N502" s="93"/>
      <c r="O502" s="93"/>
      <c r="P502" s="93"/>
      <c r="Q502" s="93"/>
      <c r="R502" s="93"/>
      <c r="S502" s="93"/>
      <c r="T502" s="73"/>
      <c r="U502" s="93"/>
      <c r="V502" s="34"/>
      <c r="W502" s="26"/>
      <c r="X502" s="26"/>
      <c r="Y502" s="26"/>
      <c r="Z502" s="26"/>
      <c r="AA502" s="26"/>
      <c r="AB502" s="27"/>
      <c r="AC502" s="27"/>
      <c r="AD502" s="27"/>
      <c r="AE502" s="27"/>
      <c r="AF502" s="27"/>
      <c r="AG502" s="27"/>
      <c r="AH502" s="27"/>
      <c r="AI502" s="27"/>
      <c r="AJ502" s="70"/>
      <c r="AK502" s="70"/>
      <c r="AL502" s="70"/>
      <c r="AM502" s="70"/>
      <c r="AN502" s="17"/>
      <c r="AO502" s="17"/>
      <c r="AP502" s="17"/>
      <c r="AQ502" s="70"/>
      <c r="AR502" s="70"/>
      <c r="AS502" s="70"/>
      <c r="AT502" s="70"/>
      <c r="AU502" s="70"/>
      <c r="AV502" s="70"/>
    </row>
    <row r="503" spans="1:48" x14ac:dyDescent="0.25">
      <c r="A503" s="93">
        <f t="shared" si="18"/>
        <v>44049</v>
      </c>
      <c r="B503" s="72"/>
      <c r="C503" s="75"/>
      <c r="D503" s="93"/>
      <c r="E503" s="93"/>
      <c r="F503" s="75"/>
      <c r="G503" s="93"/>
      <c r="H503" s="93"/>
      <c r="I503" s="93"/>
      <c r="J503" s="73"/>
      <c r="K503" s="93"/>
      <c r="L503" s="127"/>
      <c r="M503" s="93"/>
      <c r="N503" s="93"/>
      <c r="O503" s="93"/>
      <c r="P503" s="93"/>
      <c r="Q503" s="93"/>
      <c r="R503" s="93"/>
      <c r="S503" s="93"/>
      <c r="T503" s="73"/>
      <c r="U503" s="93"/>
      <c r="V503" s="34"/>
      <c r="W503" s="26"/>
      <c r="X503" s="26"/>
      <c r="Y503" s="26"/>
      <c r="Z503" s="26"/>
      <c r="AA503" s="26"/>
      <c r="AB503" s="27"/>
      <c r="AC503" s="27"/>
      <c r="AD503" s="27"/>
      <c r="AE503" s="27"/>
      <c r="AF503" s="27"/>
      <c r="AG503" s="27"/>
      <c r="AH503" s="27"/>
      <c r="AI503" s="27"/>
      <c r="AJ503" s="70"/>
      <c r="AK503" s="70"/>
      <c r="AL503" s="70"/>
      <c r="AM503" s="70"/>
      <c r="AN503" s="17"/>
      <c r="AO503" s="17"/>
      <c r="AP503" s="17"/>
      <c r="AQ503" s="70"/>
      <c r="AR503" s="70"/>
      <c r="AS503" s="70"/>
      <c r="AT503" s="70"/>
      <c r="AU503" s="70"/>
      <c r="AV503" s="70"/>
    </row>
    <row r="504" spans="1:48" x14ac:dyDescent="0.25">
      <c r="A504" s="93">
        <f t="shared" si="18"/>
        <v>44050</v>
      </c>
      <c r="B504" s="72"/>
      <c r="C504" s="75"/>
      <c r="D504" s="104"/>
      <c r="E504" s="93"/>
      <c r="F504" s="75"/>
      <c r="G504" s="93" t="s">
        <v>40</v>
      </c>
      <c r="H504" s="93"/>
      <c r="I504" s="93"/>
      <c r="J504" s="73"/>
      <c r="K504" s="93"/>
      <c r="L504" s="127"/>
      <c r="M504" s="93"/>
      <c r="N504" s="93"/>
      <c r="O504" s="93"/>
      <c r="P504" s="93"/>
      <c r="Q504" s="93"/>
      <c r="R504" s="93"/>
      <c r="S504" s="56"/>
      <c r="U504" s="93"/>
      <c r="V504" s="34"/>
      <c r="W504" s="26"/>
      <c r="X504" s="26"/>
      <c r="Y504" s="26"/>
      <c r="Z504" s="26"/>
      <c r="AA504" s="26"/>
      <c r="AB504" s="27"/>
      <c r="AC504" s="27"/>
      <c r="AD504" s="27"/>
      <c r="AE504" s="27"/>
      <c r="AF504" s="27"/>
      <c r="AG504" s="27"/>
      <c r="AH504" s="27"/>
      <c r="AI504" s="27"/>
      <c r="AJ504" s="70"/>
      <c r="AK504" s="70"/>
      <c r="AL504" s="70"/>
      <c r="AM504" s="70"/>
      <c r="AN504" s="17"/>
      <c r="AO504" s="17"/>
      <c r="AP504" s="17"/>
      <c r="AQ504" s="70"/>
      <c r="AR504" s="70"/>
      <c r="AS504" s="70"/>
      <c r="AT504" s="70"/>
      <c r="AU504" s="70"/>
      <c r="AV504" s="70"/>
    </row>
    <row r="505" spans="1:48" x14ac:dyDescent="0.25">
      <c r="A505" s="92">
        <f t="shared" si="18"/>
        <v>44051</v>
      </c>
      <c r="B505" s="92"/>
      <c r="C505" s="92"/>
      <c r="D505" s="92"/>
      <c r="E505" s="92"/>
      <c r="F505" s="92"/>
      <c r="G505" s="92"/>
      <c r="H505" s="92"/>
      <c r="I505" s="92"/>
      <c r="J505" s="71"/>
      <c r="K505" s="92"/>
      <c r="L505" s="164"/>
      <c r="M505" s="92"/>
      <c r="N505" s="92"/>
      <c r="O505" s="92"/>
      <c r="P505" s="92"/>
      <c r="Q505" s="92"/>
      <c r="R505" s="92"/>
      <c r="S505" s="92"/>
      <c r="T505" s="71"/>
      <c r="U505" s="92"/>
      <c r="V505" s="34">
        <f>WEEKDAY(A505)</f>
        <v>7</v>
      </c>
      <c r="W505" s="26"/>
      <c r="X505" s="26"/>
      <c r="Y505" s="26"/>
      <c r="Z505" s="26"/>
      <c r="AA505" s="26"/>
      <c r="AB505" s="27"/>
      <c r="AC505" s="27"/>
      <c r="AD505" s="27"/>
      <c r="AE505" s="27"/>
      <c r="AF505" s="27"/>
      <c r="AG505" s="27"/>
      <c r="AH505" s="27"/>
      <c r="AI505" s="27"/>
      <c r="AJ505" s="70"/>
      <c r="AK505" s="70"/>
      <c r="AL505" s="70"/>
      <c r="AM505" s="70"/>
      <c r="AN505" s="17"/>
      <c r="AO505" s="17"/>
      <c r="AP505" s="17"/>
      <c r="AQ505" s="70"/>
      <c r="AR505" s="70"/>
      <c r="AS505" s="70"/>
      <c r="AT505" s="70"/>
      <c r="AU505" s="70"/>
      <c r="AV505" s="70"/>
    </row>
    <row r="506" spans="1:48" ht="15.75" thickBot="1" x14ac:dyDescent="0.3">
      <c r="A506" s="92">
        <f t="shared" si="18"/>
        <v>44052</v>
      </c>
      <c r="B506" s="92"/>
      <c r="C506" s="92"/>
      <c r="D506" s="92"/>
      <c r="E506" s="92"/>
      <c r="F506" s="92"/>
      <c r="G506" s="92"/>
      <c r="H506" s="92"/>
      <c r="I506" s="92"/>
      <c r="J506" s="71"/>
      <c r="K506" s="156"/>
      <c r="L506" s="164"/>
      <c r="M506" s="92"/>
      <c r="N506" s="92"/>
      <c r="O506" s="92"/>
      <c r="P506" s="92"/>
      <c r="Q506" s="92"/>
      <c r="R506" s="92"/>
      <c r="S506" s="92"/>
      <c r="T506" s="71"/>
      <c r="U506" s="156"/>
      <c r="V506" s="34">
        <f>WEEKDAY(A506)</f>
        <v>1</v>
      </c>
      <c r="W506" s="26"/>
      <c r="X506" s="26"/>
      <c r="Y506" s="26"/>
      <c r="Z506" s="26"/>
      <c r="AA506" s="26"/>
      <c r="AB506" s="27"/>
      <c r="AC506" s="27"/>
      <c r="AD506" s="27"/>
      <c r="AE506" s="27"/>
      <c r="AF506" s="27"/>
      <c r="AG506" s="27"/>
      <c r="AH506" s="27"/>
      <c r="AI506" s="27"/>
      <c r="AJ506" s="70"/>
      <c r="AK506" s="70"/>
      <c r="AL506" s="70"/>
      <c r="AM506" s="70"/>
      <c r="AN506" s="17"/>
      <c r="AO506" s="17"/>
      <c r="AP506" s="17"/>
      <c r="AQ506" s="70"/>
      <c r="AR506" s="70"/>
      <c r="AS506" s="70"/>
      <c r="AT506" s="70"/>
      <c r="AU506" s="70"/>
      <c r="AV506" s="70"/>
    </row>
    <row r="507" spans="1:48" x14ac:dyDescent="0.25">
      <c r="A507" s="93">
        <f t="shared" si="18"/>
        <v>44053</v>
      </c>
      <c r="B507" s="72"/>
      <c r="C507" s="75"/>
      <c r="D507" s="93"/>
      <c r="E507" s="93"/>
      <c r="F507" s="75"/>
      <c r="G507" s="93"/>
      <c r="H507" s="93"/>
      <c r="I507" s="93"/>
      <c r="J507" s="73"/>
      <c r="K507" s="93" t="s">
        <v>40</v>
      </c>
      <c r="L507" s="127"/>
      <c r="M507" s="93"/>
      <c r="N507" s="93"/>
      <c r="O507" s="93"/>
      <c r="P507" s="93"/>
      <c r="Q507" s="93"/>
      <c r="R507" s="93"/>
      <c r="S507" s="93"/>
      <c r="T507" s="73"/>
      <c r="U507" s="93"/>
      <c r="V507" s="34"/>
      <c r="W507" s="26"/>
      <c r="X507" s="26"/>
      <c r="Y507" s="26"/>
      <c r="Z507" s="26"/>
      <c r="AA507" s="26"/>
      <c r="AB507" s="27"/>
      <c r="AC507" s="27"/>
      <c r="AD507" s="27"/>
      <c r="AE507" s="27"/>
      <c r="AF507" s="27"/>
      <c r="AG507" s="27"/>
      <c r="AH507" s="27"/>
      <c r="AI507" s="27"/>
      <c r="AJ507" s="70"/>
      <c r="AK507" s="70"/>
      <c r="AL507" s="70"/>
      <c r="AM507" s="70"/>
      <c r="AN507" s="17"/>
      <c r="AO507" s="17"/>
      <c r="AP507" s="17"/>
      <c r="AQ507" s="70"/>
      <c r="AR507" s="70"/>
      <c r="AS507" s="70"/>
      <c r="AT507" s="70"/>
      <c r="AU507" s="70"/>
      <c r="AV507" s="70"/>
    </row>
    <row r="508" spans="1:48" x14ac:dyDescent="0.25">
      <c r="A508" s="93">
        <f t="shared" si="18"/>
        <v>44054</v>
      </c>
      <c r="B508" s="72"/>
      <c r="C508" s="75"/>
      <c r="D508" s="93"/>
      <c r="E508" s="93"/>
      <c r="F508" s="75"/>
      <c r="G508" s="93"/>
      <c r="H508" s="93"/>
      <c r="I508" s="93"/>
      <c r="J508" s="73"/>
      <c r="K508" s="93" t="s">
        <v>40</v>
      </c>
      <c r="L508" s="127"/>
      <c r="M508" s="93"/>
      <c r="N508" s="93"/>
      <c r="O508" s="93"/>
      <c r="P508" s="93"/>
      <c r="Q508" s="93"/>
      <c r="R508" s="93"/>
      <c r="S508" s="93"/>
      <c r="T508" s="73"/>
      <c r="U508" s="93"/>
      <c r="V508" s="34"/>
      <c r="W508" s="26"/>
      <c r="X508" s="26"/>
      <c r="Y508" s="26"/>
      <c r="Z508" s="26"/>
      <c r="AA508" s="26"/>
      <c r="AB508" s="27"/>
      <c r="AC508" s="27"/>
      <c r="AD508" s="27"/>
      <c r="AE508" s="27"/>
      <c r="AF508" s="27"/>
      <c r="AG508" s="27"/>
      <c r="AH508" s="27"/>
      <c r="AI508" s="27"/>
      <c r="AJ508" s="70"/>
      <c r="AK508" s="70"/>
      <c r="AL508" s="70"/>
      <c r="AM508" s="70"/>
      <c r="AN508" s="17"/>
      <c r="AO508" s="17"/>
      <c r="AP508" s="17"/>
      <c r="AQ508" s="70"/>
      <c r="AR508" s="70"/>
      <c r="AS508" s="70"/>
      <c r="AT508" s="70"/>
      <c r="AU508" s="70"/>
      <c r="AV508" s="70"/>
    </row>
    <row r="509" spans="1:48" x14ac:dyDescent="0.25">
      <c r="A509" s="93">
        <f t="shared" si="18"/>
        <v>44055</v>
      </c>
      <c r="B509" s="72"/>
      <c r="C509" s="75"/>
      <c r="D509" s="93"/>
      <c r="E509" s="93"/>
      <c r="F509" s="75"/>
      <c r="G509" s="93"/>
      <c r="H509" s="93"/>
      <c r="I509" s="93"/>
      <c r="J509" s="73"/>
      <c r="K509" s="93" t="s">
        <v>40</v>
      </c>
      <c r="L509" s="127"/>
      <c r="M509" s="93"/>
      <c r="N509" s="93"/>
      <c r="O509" s="93"/>
      <c r="P509" s="93"/>
      <c r="Q509" s="93"/>
      <c r="R509" s="93"/>
      <c r="S509" s="93"/>
      <c r="T509" s="73"/>
      <c r="U509" s="93"/>
      <c r="V509" s="34"/>
      <c r="W509" s="26"/>
      <c r="X509" s="26"/>
      <c r="Y509" s="26"/>
      <c r="Z509" s="26"/>
      <c r="AA509" s="26"/>
      <c r="AB509" s="27"/>
      <c r="AC509" s="27"/>
      <c r="AD509" s="27"/>
      <c r="AE509" s="27"/>
      <c r="AF509" s="27"/>
      <c r="AG509" s="27"/>
      <c r="AH509" s="27"/>
      <c r="AI509" s="27"/>
      <c r="AJ509" s="70"/>
      <c r="AK509" s="70"/>
      <c r="AL509" s="70"/>
      <c r="AM509" s="70"/>
      <c r="AN509" s="17"/>
      <c r="AO509" s="17"/>
      <c r="AP509" s="17"/>
      <c r="AQ509" s="70"/>
      <c r="AR509" s="70"/>
      <c r="AS509" s="70"/>
      <c r="AT509" s="70"/>
      <c r="AU509" s="70"/>
      <c r="AV509" s="70"/>
    </row>
    <row r="510" spans="1:48" x14ac:dyDescent="0.25">
      <c r="A510" s="93">
        <f t="shared" si="18"/>
        <v>44056</v>
      </c>
      <c r="B510" s="72"/>
      <c r="C510" s="75"/>
      <c r="D510" s="93"/>
      <c r="E510" s="93"/>
      <c r="F510" s="75"/>
      <c r="G510" s="93"/>
      <c r="H510" s="93"/>
      <c r="I510" s="93"/>
      <c r="J510" s="73"/>
      <c r="K510" s="93" t="s">
        <v>40</v>
      </c>
      <c r="L510" s="127"/>
      <c r="M510" s="93"/>
      <c r="N510" s="93"/>
      <c r="O510" s="93"/>
      <c r="P510" s="93"/>
      <c r="Q510" s="93"/>
      <c r="R510" s="93"/>
      <c r="S510" s="93"/>
      <c r="T510" s="73"/>
      <c r="U510" s="93"/>
      <c r="V510" s="34"/>
      <c r="W510" s="26"/>
      <c r="X510" s="26"/>
      <c r="Y510" s="26"/>
      <c r="Z510" s="26"/>
      <c r="AA510" s="26"/>
      <c r="AB510" s="27"/>
      <c r="AC510" s="27"/>
      <c r="AD510" s="27"/>
      <c r="AE510" s="27"/>
      <c r="AF510" s="27"/>
      <c r="AG510" s="27"/>
      <c r="AH510" s="27"/>
      <c r="AI510" s="27"/>
      <c r="AJ510" s="70"/>
      <c r="AK510" s="70"/>
      <c r="AL510" s="70"/>
      <c r="AM510" s="70"/>
      <c r="AN510" s="17"/>
      <c r="AO510" s="17"/>
      <c r="AP510" s="17"/>
      <c r="AQ510" s="70"/>
      <c r="AR510" s="70"/>
      <c r="AS510" s="70"/>
      <c r="AT510" s="70"/>
      <c r="AU510" s="70"/>
      <c r="AV510" s="70"/>
    </row>
    <row r="511" spans="1:48" x14ac:dyDescent="0.25">
      <c r="A511" s="93">
        <f t="shared" si="18"/>
        <v>44057</v>
      </c>
      <c r="B511" s="72"/>
      <c r="C511" s="75"/>
      <c r="D511" s="104"/>
      <c r="E511" s="93"/>
      <c r="F511" s="75"/>
      <c r="G511" s="93"/>
      <c r="H511" s="93"/>
      <c r="I511" s="93"/>
      <c r="J511" s="73"/>
      <c r="K511" s="93" t="s">
        <v>40</v>
      </c>
      <c r="L511" s="127"/>
      <c r="M511" s="93"/>
      <c r="N511" s="93"/>
      <c r="O511" s="93"/>
      <c r="P511" s="93"/>
      <c r="Q511" s="93"/>
      <c r="R511" s="93"/>
      <c r="S511" s="56"/>
      <c r="U511" s="93"/>
      <c r="V511" s="34"/>
      <c r="W511" s="26"/>
      <c r="X511" s="26"/>
      <c r="Y511" s="26"/>
      <c r="Z511" s="26"/>
      <c r="AA511" s="26"/>
      <c r="AB511" s="27"/>
      <c r="AC511" s="27"/>
      <c r="AD511" s="27"/>
      <c r="AE511" s="27"/>
      <c r="AF511" s="27"/>
      <c r="AG511" s="27"/>
      <c r="AH511" s="27"/>
      <c r="AI511" s="27"/>
      <c r="AJ511" s="70"/>
      <c r="AK511" s="70"/>
      <c r="AL511" s="70"/>
      <c r="AM511" s="70"/>
      <c r="AN511" s="17"/>
      <c r="AO511" s="17"/>
      <c r="AP511" s="17"/>
      <c r="AQ511" s="70"/>
      <c r="AR511" s="70"/>
      <c r="AS511" s="70"/>
      <c r="AT511" s="70"/>
      <c r="AU511" s="70"/>
      <c r="AV511" s="70"/>
    </row>
    <row r="512" spans="1:48" x14ac:dyDescent="0.25">
      <c r="A512" s="92">
        <f t="shared" si="18"/>
        <v>44058</v>
      </c>
      <c r="B512" s="92"/>
      <c r="C512" s="92"/>
      <c r="D512" s="92"/>
      <c r="E512" s="92"/>
      <c r="F512" s="92"/>
      <c r="G512" s="92"/>
      <c r="H512" s="92"/>
      <c r="I512" s="92"/>
      <c r="J512" s="71"/>
      <c r="K512" s="92"/>
      <c r="L512" s="164"/>
      <c r="M512" s="92"/>
      <c r="N512" s="92"/>
      <c r="O512" s="92"/>
      <c r="P512" s="92"/>
      <c r="Q512" s="92"/>
      <c r="R512" s="92"/>
      <c r="S512" s="92"/>
      <c r="T512" s="71"/>
      <c r="U512" s="92"/>
      <c r="V512" s="34">
        <f>WEEKDAY(A512)</f>
        <v>7</v>
      </c>
      <c r="W512" s="26"/>
      <c r="X512" s="26"/>
      <c r="Y512" s="26"/>
      <c r="Z512" s="26"/>
      <c r="AA512" s="26"/>
      <c r="AB512" s="27"/>
      <c r="AC512" s="27"/>
      <c r="AD512" s="27"/>
      <c r="AE512" s="27"/>
      <c r="AF512" s="27"/>
      <c r="AG512" s="27"/>
      <c r="AH512" s="27"/>
      <c r="AI512" s="27"/>
      <c r="AJ512" s="70"/>
      <c r="AK512" s="70"/>
      <c r="AL512" s="70"/>
      <c r="AM512" s="70"/>
      <c r="AN512" s="17"/>
      <c r="AO512" s="17"/>
      <c r="AP512" s="17"/>
      <c r="AQ512" s="70"/>
      <c r="AR512" s="70"/>
      <c r="AS512" s="70"/>
      <c r="AT512" s="70"/>
      <c r="AU512" s="70"/>
      <c r="AV512" s="70"/>
    </row>
    <row r="513" spans="1:48" ht="15.75" thickBot="1" x14ac:dyDescent="0.3">
      <c r="A513" s="92">
        <f t="shared" si="18"/>
        <v>44059</v>
      </c>
      <c r="B513" s="92"/>
      <c r="C513" s="92"/>
      <c r="D513" s="92"/>
      <c r="E513" s="92"/>
      <c r="F513" s="92"/>
      <c r="G513" s="92"/>
      <c r="H513" s="92"/>
      <c r="I513" s="92"/>
      <c r="J513" s="71"/>
      <c r="K513" s="156"/>
      <c r="L513" s="164"/>
      <c r="M513" s="92"/>
      <c r="N513" s="92"/>
      <c r="O513" s="92"/>
      <c r="P513" s="92"/>
      <c r="Q513" s="92"/>
      <c r="R513" s="92"/>
      <c r="S513" s="92"/>
      <c r="T513" s="71"/>
      <c r="U513" s="156"/>
      <c r="V513" s="34">
        <f>WEEKDAY(A513)</f>
        <v>1</v>
      </c>
      <c r="W513" s="26"/>
      <c r="X513" s="26"/>
      <c r="Y513" s="26"/>
      <c r="Z513" s="26"/>
      <c r="AA513" s="26"/>
      <c r="AB513" s="27"/>
      <c r="AC513" s="27"/>
      <c r="AD513" s="27"/>
      <c r="AE513" s="27"/>
      <c r="AF513" s="27"/>
      <c r="AG513" s="27"/>
      <c r="AH513" s="27"/>
      <c r="AI513" s="27"/>
      <c r="AJ513" s="70"/>
      <c r="AK513" s="70"/>
      <c r="AL513" s="70"/>
      <c r="AM513" s="70"/>
      <c r="AN513" s="17"/>
      <c r="AO513" s="17"/>
      <c r="AP513" s="17"/>
      <c r="AQ513" s="70"/>
      <c r="AR513" s="70"/>
      <c r="AS513" s="70"/>
      <c r="AT513" s="70"/>
      <c r="AU513" s="70"/>
      <c r="AV513" s="70"/>
    </row>
    <row r="514" spans="1:48" x14ac:dyDescent="0.25">
      <c r="A514" s="93">
        <f t="shared" si="18"/>
        <v>44060</v>
      </c>
      <c r="B514" s="72"/>
      <c r="C514" s="75"/>
      <c r="D514" s="93"/>
      <c r="E514" s="93"/>
      <c r="F514" s="75"/>
      <c r="G514" s="93"/>
      <c r="H514" s="93"/>
      <c r="I514" s="93"/>
      <c r="J514" s="73"/>
      <c r="K514" s="93" t="s">
        <v>40</v>
      </c>
      <c r="L514" s="127"/>
      <c r="M514" s="93"/>
      <c r="N514" s="93"/>
      <c r="O514" s="93"/>
      <c r="P514" s="93"/>
      <c r="Q514" s="93"/>
      <c r="R514" s="93"/>
      <c r="S514" s="93"/>
      <c r="T514" s="73"/>
      <c r="U514" s="93"/>
      <c r="V514" s="34"/>
      <c r="W514" s="26"/>
      <c r="X514" s="26"/>
      <c r="Y514" s="26"/>
      <c r="Z514" s="26"/>
      <c r="AA514" s="26"/>
      <c r="AB514" s="27"/>
      <c r="AC514" s="27"/>
      <c r="AD514" s="27"/>
      <c r="AE514" s="27"/>
      <c r="AF514" s="27"/>
      <c r="AG514" s="27"/>
      <c r="AH514" s="27"/>
      <c r="AI514" s="27"/>
      <c r="AJ514" s="70"/>
      <c r="AK514" s="70"/>
      <c r="AL514" s="70"/>
      <c r="AM514" s="70"/>
      <c r="AN514" s="17"/>
      <c r="AO514" s="17"/>
      <c r="AP514" s="17"/>
      <c r="AQ514" s="70"/>
      <c r="AR514" s="70"/>
      <c r="AS514" s="70"/>
      <c r="AT514" s="70"/>
      <c r="AU514" s="70"/>
      <c r="AV514" s="70"/>
    </row>
    <row r="515" spans="1:48" x14ac:dyDescent="0.25">
      <c r="A515" s="93">
        <f t="shared" si="18"/>
        <v>44061</v>
      </c>
      <c r="B515" s="72"/>
      <c r="C515" s="75"/>
      <c r="D515" s="93"/>
      <c r="E515" s="93"/>
      <c r="F515" s="75"/>
      <c r="G515" s="93"/>
      <c r="H515" s="93"/>
      <c r="I515" s="93"/>
      <c r="J515" s="73"/>
      <c r="K515" s="93" t="s">
        <v>40</v>
      </c>
      <c r="L515" s="127"/>
      <c r="M515" s="93"/>
      <c r="N515" s="93"/>
      <c r="O515" s="93"/>
      <c r="P515" s="93"/>
      <c r="Q515" s="93"/>
      <c r="R515" s="93"/>
      <c r="S515" s="93"/>
      <c r="T515" s="73"/>
      <c r="U515" s="93"/>
      <c r="V515" s="34"/>
      <c r="W515" s="26"/>
      <c r="X515" s="26"/>
      <c r="Y515" s="26"/>
      <c r="Z515" s="26"/>
      <c r="AA515" s="26"/>
      <c r="AB515" s="27"/>
      <c r="AC515" s="27"/>
      <c r="AD515" s="27"/>
      <c r="AE515" s="27"/>
      <c r="AF515" s="27"/>
      <c r="AG515" s="27"/>
      <c r="AH515" s="27"/>
      <c r="AI515" s="27"/>
      <c r="AJ515" s="70"/>
      <c r="AK515" s="70"/>
      <c r="AL515" s="70"/>
      <c r="AM515" s="70"/>
      <c r="AN515" s="17"/>
      <c r="AO515" s="17"/>
      <c r="AP515" s="17"/>
      <c r="AQ515" s="70"/>
      <c r="AR515" s="70"/>
      <c r="AS515" s="70"/>
      <c r="AT515" s="70"/>
      <c r="AU515" s="70"/>
      <c r="AV515" s="70"/>
    </row>
    <row r="516" spans="1:48" x14ac:dyDescent="0.25">
      <c r="A516" s="93">
        <f t="shared" si="18"/>
        <v>44062</v>
      </c>
      <c r="B516" s="72"/>
      <c r="C516" s="75"/>
      <c r="D516" s="93"/>
      <c r="E516" s="93"/>
      <c r="F516" s="75"/>
      <c r="G516" s="93"/>
      <c r="H516" s="93"/>
      <c r="I516" s="93"/>
      <c r="J516" s="73"/>
      <c r="K516" s="93" t="s">
        <v>40</v>
      </c>
      <c r="L516" s="127"/>
      <c r="M516" s="93"/>
      <c r="N516" s="93"/>
      <c r="O516" s="93"/>
      <c r="P516" s="93"/>
      <c r="Q516" s="93"/>
      <c r="R516" s="93"/>
      <c r="S516" s="93"/>
      <c r="T516" s="73"/>
      <c r="U516" s="93"/>
      <c r="V516" s="34"/>
      <c r="W516" s="26"/>
      <c r="X516" s="26"/>
      <c r="Y516" s="26"/>
      <c r="Z516" s="26"/>
      <c r="AA516" s="26"/>
      <c r="AB516" s="27"/>
      <c r="AC516" s="27"/>
      <c r="AD516" s="27"/>
      <c r="AE516" s="27"/>
      <c r="AF516" s="27"/>
      <c r="AG516" s="27"/>
      <c r="AH516" s="27"/>
      <c r="AI516" s="27"/>
      <c r="AJ516" s="70"/>
      <c r="AK516" s="70"/>
      <c r="AL516" s="70"/>
      <c r="AM516" s="70"/>
      <c r="AN516" s="17"/>
      <c r="AO516" s="17"/>
      <c r="AP516" s="17"/>
      <c r="AQ516" s="70"/>
      <c r="AR516" s="70"/>
      <c r="AS516" s="70"/>
      <c r="AT516" s="70"/>
      <c r="AU516" s="70"/>
      <c r="AV516" s="70"/>
    </row>
    <row r="517" spans="1:48" x14ac:dyDescent="0.25">
      <c r="A517" s="93">
        <f t="shared" si="18"/>
        <v>44063</v>
      </c>
      <c r="B517" s="72"/>
      <c r="C517" s="75"/>
      <c r="D517" s="93"/>
      <c r="E517" s="93"/>
      <c r="F517" s="75"/>
      <c r="G517" s="93"/>
      <c r="H517" s="93"/>
      <c r="I517" s="93"/>
      <c r="J517" s="73"/>
      <c r="K517" s="93" t="s">
        <v>40</v>
      </c>
      <c r="L517" s="127"/>
      <c r="M517" s="93"/>
      <c r="N517" s="93"/>
      <c r="O517" s="93"/>
      <c r="P517" s="93"/>
      <c r="Q517" s="93"/>
      <c r="R517" s="93"/>
      <c r="S517" s="93"/>
      <c r="T517" s="73"/>
      <c r="U517" s="93"/>
      <c r="V517" s="34"/>
      <c r="W517" s="26"/>
      <c r="X517" s="26"/>
      <c r="Y517" s="26"/>
      <c r="Z517" s="26"/>
      <c r="AA517" s="26"/>
      <c r="AB517" s="27"/>
      <c r="AC517" s="27"/>
      <c r="AD517" s="27"/>
      <c r="AE517" s="27"/>
      <c r="AF517" s="27"/>
      <c r="AG517" s="27"/>
      <c r="AH517" s="27"/>
      <c r="AI517" s="27"/>
      <c r="AJ517" s="70"/>
      <c r="AK517" s="70"/>
      <c r="AL517" s="70"/>
      <c r="AM517" s="70"/>
      <c r="AN517" s="17"/>
      <c r="AO517" s="17"/>
      <c r="AP517" s="17"/>
      <c r="AQ517" s="70"/>
      <c r="AR517" s="70"/>
      <c r="AS517" s="70"/>
      <c r="AT517" s="70"/>
      <c r="AU517" s="70"/>
      <c r="AV517" s="70"/>
    </row>
    <row r="518" spans="1:48" x14ac:dyDescent="0.25">
      <c r="A518" s="93">
        <f t="shared" si="18"/>
        <v>44064</v>
      </c>
      <c r="B518" s="72"/>
      <c r="C518" s="75"/>
      <c r="D518" s="104"/>
      <c r="E518" s="93"/>
      <c r="F518" s="75"/>
      <c r="G518" s="93" t="s">
        <v>40</v>
      </c>
      <c r="H518" s="93"/>
      <c r="I518" s="93"/>
      <c r="J518" s="73"/>
      <c r="K518" s="93"/>
      <c r="L518" s="127"/>
      <c r="M518" s="93"/>
      <c r="N518" s="93"/>
      <c r="O518" s="93"/>
      <c r="P518" s="93"/>
      <c r="Q518" s="93"/>
      <c r="R518" s="93"/>
      <c r="S518" s="56"/>
      <c r="U518" s="93"/>
      <c r="V518" s="34"/>
      <c r="W518" s="26"/>
      <c r="X518" s="26"/>
      <c r="Y518" s="26"/>
      <c r="Z518" s="26"/>
      <c r="AA518" s="26"/>
      <c r="AB518" s="27"/>
      <c r="AC518" s="27"/>
      <c r="AD518" s="27"/>
      <c r="AE518" s="27"/>
      <c r="AF518" s="27"/>
      <c r="AG518" s="27"/>
      <c r="AH518" s="27"/>
      <c r="AI518" s="27"/>
      <c r="AJ518" s="70"/>
      <c r="AK518" s="70"/>
      <c r="AL518" s="70"/>
      <c r="AM518" s="70"/>
      <c r="AN518" s="17"/>
      <c r="AO518" s="17"/>
      <c r="AP518" s="17"/>
      <c r="AQ518" s="70"/>
      <c r="AR518" s="70"/>
      <c r="AS518" s="70"/>
      <c r="AT518" s="70"/>
      <c r="AU518" s="70"/>
      <c r="AV518" s="70"/>
    </row>
    <row r="519" spans="1:48" x14ac:dyDescent="0.25">
      <c r="A519" s="92">
        <f t="shared" si="18"/>
        <v>44065</v>
      </c>
      <c r="B519" s="92"/>
      <c r="C519" s="92"/>
      <c r="D519" s="92"/>
      <c r="E519" s="92"/>
      <c r="F519" s="92"/>
      <c r="G519" s="92"/>
      <c r="H519" s="92"/>
      <c r="I519" s="92"/>
      <c r="J519" s="71"/>
      <c r="K519" s="92"/>
      <c r="L519" s="164"/>
      <c r="M519" s="92"/>
      <c r="N519" s="92"/>
      <c r="O519" s="92"/>
      <c r="P519" s="92"/>
      <c r="Q519" s="92"/>
      <c r="R519" s="92"/>
      <c r="S519" s="92"/>
      <c r="T519" s="71"/>
      <c r="U519" s="92"/>
      <c r="V519" s="34">
        <f>WEEKDAY(A519)</f>
        <v>7</v>
      </c>
      <c r="W519" s="26"/>
      <c r="X519" s="26"/>
      <c r="Y519" s="26"/>
      <c r="Z519" s="26"/>
      <c r="AA519" s="26"/>
      <c r="AB519" s="27"/>
      <c r="AC519" s="27"/>
      <c r="AD519" s="27"/>
      <c r="AE519" s="27"/>
      <c r="AF519" s="27"/>
      <c r="AG519" s="27"/>
      <c r="AH519" s="27"/>
      <c r="AI519" s="27"/>
      <c r="AJ519" s="70"/>
      <c r="AK519" s="70"/>
      <c r="AL519" s="70"/>
      <c r="AM519" s="70"/>
      <c r="AN519" s="17"/>
      <c r="AO519" s="17"/>
      <c r="AP519" s="17"/>
      <c r="AQ519" s="70"/>
      <c r="AR519" s="70"/>
      <c r="AS519" s="70"/>
      <c r="AT519" s="70"/>
      <c r="AU519" s="70"/>
      <c r="AV519" s="70"/>
    </row>
    <row r="520" spans="1:48" ht="15.75" thickBot="1" x14ac:dyDescent="0.3">
      <c r="A520" s="92">
        <f t="shared" si="18"/>
        <v>44066</v>
      </c>
      <c r="B520" s="92"/>
      <c r="C520" s="92"/>
      <c r="D520" s="92"/>
      <c r="E520" s="92"/>
      <c r="F520" s="92"/>
      <c r="G520" s="92"/>
      <c r="H520" s="92"/>
      <c r="I520" s="92"/>
      <c r="J520" s="71"/>
      <c r="K520" s="156"/>
      <c r="L520" s="164"/>
      <c r="M520" s="92"/>
      <c r="N520" s="92"/>
      <c r="O520" s="92"/>
      <c r="P520" s="92"/>
      <c r="Q520" s="92"/>
      <c r="R520" s="92"/>
      <c r="S520" s="92"/>
      <c r="T520" s="71"/>
      <c r="U520" s="156"/>
      <c r="V520" s="34">
        <f>WEEKDAY(A520)</f>
        <v>1</v>
      </c>
      <c r="W520" s="26"/>
      <c r="X520" s="26"/>
      <c r="Y520" s="26"/>
      <c r="Z520" s="26"/>
      <c r="AA520" s="26"/>
      <c r="AB520" s="27"/>
      <c r="AC520" s="27"/>
      <c r="AD520" s="27"/>
      <c r="AE520" s="27"/>
      <c r="AF520" s="27"/>
      <c r="AG520" s="27"/>
      <c r="AH520" s="27"/>
      <c r="AI520" s="27"/>
      <c r="AJ520" s="70"/>
      <c r="AK520" s="70"/>
      <c r="AL520" s="70"/>
      <c r="AM520" s="70"/>
      <c r="AN520" s="17"/>
      <c r="AO520" s="17"/>
      <c r="AP520" s="17"/>
      <c r="AQ520" s="70"/>
      <c r="AR520" s="70"/>
      <c r="AS520" s="70"/>
      <c r="AT520" s="70"/>
      <c r="AU520" s="70"/>
      <c r="AV520" s="70"/>
    </row>
    <row r="521" spans="1:48" x14ac:dyDescent="0.25">
      <c r="A521" s="93">
        <f t="shared" si="18"/>
        <v>44067</v>
      </c>
      <c r="B521" s="72"/>
      <c r="C521" s="75"/>
      <c r="D521" s="93"/>
      <c r="E521" s="93"/>
      <c r="F521" s="75"/>
      <c r="G521" s="93"/>
      <c r="H521" s="93"/>
      <c r="I521" s="93"/>
      <c r="J521" s="73"/>
      <c r="K521" s="93" t="s">
        <v>40</v>
      </c>
      <c r="L521" s="127"/>
      <c r="M521" s="93"/>
      <c r="N521" s="93"/>
      <c r="O521" s="93"/>
      <c r="P521" s="93"/>
      <c r="Q521" s="93"/>
      <c r="R521" s="93"/>
      <c r="S521" s="93"/>
      <c r="T521" s="73"/>
      <c r="U521" s="93"/>
      <c r="V521" s="34"/>
      <c r="W521" s="26"/>
      <c r="X521" s="26"/>
      <c r="Y521" s="26"/>
      <c r="Z521" s="26"/>
      <c r="AA521" s="26"/>
      <c r="AB521" s="27"/>
      <c r="AC521" s="27"/>
      <c r="AD521" s="27"/>
      <c r="AE521" s="27"/>
      <c r="AF521" s="27"/>
      <c r="AG521" s="27"/>
      <c r="AH521" s="27"/>
      <c r="AI521" s="27"/>
      <c r="AJ521" s="70"/>
      <c r="AK521" s="70"/>
      <c r="AL521" s="70"/>
      <c r="AM521" s="70"/>
      <c r="AN521" s="17"/>
      <c r="AO521" s="17"/>
      <c r="AP521" s="17"/>
      <c r="AQ521" s="70"/>
      <c r="AR521" s="70"/>
      <c r="AS521" s="70"/>
      <c r="AT521" s="70"/>
      <c r="AU521" s="70"/>
      <c r="AV521" s="70"/>
    </row>
    <row r="522" spans="1:48" x14ac:dyDescent="0.25">
      <c r="A522" s="93">
        <f t="shared" si="18"/>
        <v>44068</v>
      </c>
      <c r="B522" s="72"/>
      <c r="C522" s="75"/>
      <c r="D522" s="93"/>
      <c r="E522" s="93"/>
      <c r="F522" s="75"/>
      <c r="G522" s="93"/>
      <c r="H522" s="93"/>
      <c r="I522" s="93"/>
      <c r="J522" s="73"/>
      <c r="K522" s="93" t="s">
        <v>40</v>
      </c>
      <c r="L522" s="127"/>
      <c r="M522" s="93"/>
      <c r="N522" s="93"/>
      <c r="O522" s="93"/>
      <c r="P522" s="93"/>
      <c r="Q522" s="93"/>
      <c r="R522" s="93"/>
      <c r="S522" s="93"/>
      <c r="T522" s="73"/>
      <c r="U522" s="93"/>
      <c r="V522" s="34"/>
      <c r="W522" s="26"/>
      <c r="X522" s="26"/>
      <c r="Y522" s="26"/>
      <c r="Z522" s="26"/>
      <c r="AA522" s="26"/>
      <c r="AB522" s="27"/>
      <c r="AC522" s="27"/>
      <c r="AD522" s="27"/>
      <c r="AE522" s="27"/>
      <c r="AF522" s="27"/>
      <c r="AG522" s="27"/>
      <c r="AH522" s="27"/>
      <c r="AI522" s="27"/>
      <c r="AJ522" s="70"/>
      <c r="AK522" s="70"/>
      <c r="AL522" s="70"/>
      <c r="AM522" s="70"/>
      <c r="AN522" s="17"/>
      <c r="AO522" s="17"/>
      <c r="AP522" s="17"/>
      <c r="AQ522" s="70"/>
      <c r="AR522" s="70"/>
      <c r="AS522" s="70"/>
      <c r="AT522" s="70"/>
      <c r="AU522" s="70"/>
      <c r="AV522" s="70"/>
    </row>
    <row r="523" spans="1:48" x14ac:dyDescent="0.25">
      <c r="A523" s="93">
        <f t="shared" si="18"/>
        <v>44069</v>
      </c>
      <c r="B523" s="72"/>
      <c r="C523" s="75"/>
      <c r="D523" s="93"/>
      <c r="E523" s="93"/>
      <c r="F523" s="75"/>
      <c r="G523" s="93"/>
      <c r="H523" s="93"/>
      <c r="I523" s="93"/>
      <c r="J523" s="73"/>
      <c r="K523" s="93" t="s">
        <v>40</v>
      </c>
      <c r="L523" s="127"/>
      <c r="M523" s="93"/>
      <c r="N523" s="93"/>
      <c r="O523" s="93"/>
      <c r="P523" s="93"/>
      <c r="Q523" s="93"/>
      <c r="R523" s="93"/>
      <c r="S523" s="93"/>
      <c r="T523" s="73"/>
      <c r="U523" s="93"/>
      <c r="V523" s="34"/>
      <c r="W523" s="26"/>
      <c r="X523" s="26"/>
      <c r="Y523" s="26"/>
      <c r="Z523" s="26"/>
      <c r="AA523" s="26"/>
      <c r="AB523" s="27"/>
      <c r="AC523" s="27"/>
      <c r="AD523" s="27"/>
      <c r="AE523" s="27"/>
      <c r="AF523" s="27"/>
      <c r="AG523" s="27"/>
      <c r="AH523" s="27"/>
      <c r="AI523" s="27"/>
      <c r="AJ523" s="70"/>
      <c r="AK523" s="70"/>
      <c r="AL523" s="70"/>
      <c r="AM523" s="70"/>
      <c r="AN523" s="17"/>
      <c r="AO523" s="17"/>
      <c r="AP523" s="17"/>
      <c r="AQ523" s="70"/>
      <c r="AR523" s="70"/>
      <c r="AS523" s="70"/>
      <c r="AT523" s="70"/>
      <c r="AU523" s="70"/>
      <c r="AV523" s="70"/>
    </row>
    <row r="524" spans="1:48" x14ac:dyDescent="0.25">
      <c r="A524" s="93">
        <f t="shared" si="18"/>
        <v>44070</v>
      </c>
      <c r="B524" s="72"/>
      <c r="C524" s="75"/>
      <c r="D524" s="93"/>
      <c r="E524" s="93"/>
      <c r="F524" s="75"/>
      <c r="G524" s="93"/>
      <c r="H524" s="93"/>
      <c r="I524" s="93"/>
      <c r="J524" s="73"/>
      <c r="K524" s="93" t="s">
        <v>40</v>
      </c>
      <c r="L524" s="127"/>
      <c r="M524" s="93"/>
      <c r="N524" s="93"/>
      <c r="O524" s="93"/>
      <c r="P524" s="93"/>
      <c r="Q524" s="93"/>
      <c r="R524" s="93"/>
      <c r="S524" s="93"/>
      <c r="T524" s="73"/>
      <c r="U524" s="93"/>
      <c r="V524" s="34"/>
      <c r="W524" s="26"/>
      <c r="X524" s="26"/>
      <c r="Y524" s="26"/>
      <c r="Z524" s="26"/>
      <c r="AA524" s="26"/>
      <c r="AB524" s="27"/>
      <c r="AC524" s="27"/>
      <c r="AD524" s="27"/>
      <c r="AE524" s="27"/>
      <c r="AF524" s="27"/>
      <c r="AG524" s="27"/>
      <c r="AH524" s="27"/>
      <c r="AI524" s="27"/>
      <c r="AJ524" s="70"/>
      <c r="AK524" s="70"/>
      <c r="AL524" s="70"/>
      <c r="AM524" s="70"/>
      <c r="AN524" s="17"/>
      <c r="AO524" s="17"/>
      <c r="AP524" s="17"/>
      <c r="AQ524" s="70"/>
      <c r="AR524" s="70"/>
      <c r="AS524" s="70"/>
      <c r="AT524" s="70"/>
      <c r="AU524" s="70"/>
      <c r="AV524" s="70"/>
    </row>
    <row r="525" spans="1:48" x14ac:dyDescent="0.25">
      <c r="A525" s="93">
        <f t="shared" si="18"/>
        <v>44071</v>
      </c>
      <c r="B525" s="72"/>
      <c r="C525" s="75"/>
      <c r="D525" s="104"/>
      <c r="E525" s="93"/>
      <c r="F525" s="75"/>
      <c r="G525" s="93"/>
      <c r="H525" s="93"/>
      <c r="I525" s="93"/>
      <c r="J525" s="73"/>
      <c r="K525" s="93" t="s">
        <v>40</v>
      </c>
      <c r="L525" s="127"/>
      <c r="M525" s="93"/>
      <c r="N525" s="93"/>
      <c r="O525" s="93"/>
      <c r="P525" s="93"/>
      <c r="Q525" s="93"/>
      <c r="R525" s="93"/>
      <c r="S525" s="56"/>
      <c r="U525" s="93"/>
      <c r="V525" s="34"/>
      <c r="W525" s="26"/>
      <c r="X525" s="26"/>
      <c r="Y525" s="26"/>
      <c r="Z525" s="26"/>
      <c r="AA525" s="26"/>
      <c r="AB525" s="27"/>
      <c r="AC525" s="27"/>
      <c r="AD525" s="27"/>
      <c r="AE525" s="27"/>
      <c r="AF525" s="27"/>
      <c r="AG525" s="27"/>
      <c r="AH525" s="27"/>
      <c r="AI525" s="27"/>
      <c r="AJ525" s="70"/>
      <c r="AK525" s="70"/>
      <c r="AL525" s="70"/>
      <c r="AM525" s="70"/>
      <c r="AN525" s="17"/>
      <c r="AO525" s="17"/>
      <c r="AP525" s="17"/>
      <c r="AQ525" s="70"/>
      <c r="AR525" s="70"/>
      <c r="AS525" s="70"/>
      <c r="AT525" s="70"/>
      <c r="AU525" s="70"/>
      <c r="AV525" s="70"/>
    </row>
    <row r="526" spans="1:48" x14ac:dyDescent="0.25">
      <c r="A526" s="92">
        <f t="shared" si="18"/>
        <v>44072</v>
      </c>
      <c r="B526" s="92"/>
      <c r="C526" s="92"/>
      <c r="D526" s="92"/>
      <c r="E526" s="92"/>
      <c r="F526" s="92"/>
      <c r="G526" s="92"/>
      <c r="H526" s="92"/>
      <c r="I526" s="92"/>
      <c r="J526" s="71"/>
      <c r="K526" s="92"/>
      <c r="L526" s="164"/>
      <c r="M526" s="92"/>
      <c r="N526" s="92"/>
      <c r="O526" s="92"/>
      <c r="P526" s="92"/>
      <c r="Q526" s="92"/>
      <c r="R526" s="92"/>
      <c r="S526" s="92"/>
      <c r="T526" s="71"/>
      <c r="U526" s="92"/>
      <c r="V526" s="34">
        <f>WEEKDAY(A526)</f>
        <v>7</v>
      </c>
      <c r="W526" s="26"/>
      <c r="X526" s="26"/>
      <c r="Y526" s="26"/>
      <c r="Z526" s="26"/>
      <c r="AA526" s="26"/>
      <c r="AB526" s="27"/>
      <c r="AC526" s="27"/>
      <c r="AD526" s="27"/>
      <c r="AE526" s="27"/>
      <c r="AF526" s="27"/>
      <c r="AG526" s="27"/>
      <c r="AH526" s="27"/>
      <c r="AI526" s="27"/>
      <c r="AJ526" s="70"/>
      <c r="AK526" s="70"/>
      <c r="AL526" s="70"/>
      <c r="AM526" s="70"/>
      <c r="AN526" s="17"/>
      <c r="AO526" s="17"/>
      <c r="AP526" s="17"/>
      <c r="AQ526" s="70"/>
      <c r="AR526" s="70"/>
      <c r="AS526" s="70"/>
      <c r="AT526" s="70"/>
      <c r="AU526" s="70"/>
      <c r="AV526" s="70"/>
    </row>
    <row r="527" spans="1:48" ht="15.75" thickBot="1" x14ac:dyDescent="0.3">
      <c r="A527" s="92">
        <f t="shared" si="18"/>
        <v>44073</v>
      </c>
      <c r="B527" s="92"/>
      <c r="C527" s="92"/>
      <c r="D527" s="92"/>
      <c r="E527" s="92"/>
      <c r="F527" s="92"/>
      <c r="G527" s="92"/>
      <c r="H527" s="92"/>
      <c r="I527" s="92"/>
      <c r="J527" s="71"/>
      <c r="K527" s="156"/>
      <c r="L527" s="164"/>
      <c r="M527" s="92"/>
      <c r="N527" s="92"/>
      <c r="O527" s="92"/>
      <c r="P527" s="92"/>
      <c r="Q527" s="92"/>
      <c r="R527" s="92"/>
      <c r="S527" s="92"/>
      <c r="T527" s="71"/>
      <c r="U527" s="156"/>
      <c r="V527" s="34">
        <f>WEEKDAY(A527)</f>
        <v>1</v>
      </c>
      <c r="W527" s="26"/>
      <c r="X527" s="26"/>
      <c r="Y527" s="26"/>
      <c r="Z527" s="26"/>
      <c r="AA527" s="26"/>
      <c r="AB527" s="27"/>
      <c r="AC527" s="27"/>
      <c r="AD527" s="27"/>
      <c r="AE527" s="27"/>
      <c r="AF527" s="27"/>
      <c r="AG527" s="27"/>
      <c r="AH527" s="27"/>
      <c r="AI527" s="27"/>
      <c r="AJ527" s="70"/>
      <c r="AK527" s="70"/>
      <c r="AL527" s="70"/>
      <c r="AM527" s="70"/>
      <c r="AN527" s="17"/>
      <c r="AO527" s="17"/>
      <c r="AP527" s="17"/>
      <c r="AQ527" s="70"/>
      <c r="AR527" s="70"/>
      <c r="AS527" s="70"/>
      <c r="AT527" s="70"/>
      <c r="AU527" s="70"/>
      <c r="AV527" s="70"/>
    </row>
    <row r="528" spans="1:48" x14ac:dyDescent="0.25">
      <c r="A528" s="93">
        <f t="shared" si="18"/>
        <v>44074</v>
      </c>
      <c r="B528" s="72"/>
      <c r="C528" s="75"/>
      <c r="D528" s="93"/>
      <c r="E528" s="93"/>
      <c r="F528" s="75"/>
      <c r="G528" s="93"/>
      <c r="H528" s="93"/>
      <c r="I528" s="93"/>
      <c r="J528" s="73"/>
      <c r="K528" s="93" t="s">
        <v>40</v>
      </c>
      <c r="L528" s="127"/>
      <c r="M528" s="93"/>
      <c r="N528" s="93"/>
      <c r="O528" s="93"/>
      <c r="P528" s="93"/>
      <c r="Q528" s="93"/>
      <c r="R528" s="93"/>
      <c r="S528" s="93"/>
      <c r="T528" s="73"/>
      <c r="U528" s="93"/>
      <c r="V528" s="34"/>
      <c r="W528" s="26"/>
      <c r="X528" s="26"/>
      <c r="Y528" s="26"/>
      <c r="Z528" s="26"/>
      <c r="AA528" s="26"/>
      <c r="AB528" s="27"/>
      <c r="AC528" s="27"/>
      <c r="AD528" s="27"/>
      <c r="AE528" s="27"/>
      <c r="AF528" s="27"/>
      <c r="AG528" s="27"/>
      <c r="AH528" s="27"/>
      <c r="AI528" s="27"/>
      <c r="AJ528" s="70"/>
      <c r="AK528" s="70"/>
      <c r="AL528" s="70"/>
      <c r="AM528" s="70"/>
      <c r="AN528" s="17"/>
      <c r="AO528" s="17"/>
      <c r="AP528" s="17"/>
      <c r="AQ528" s="70"/>
      <c r="AR528" s="70"/>
      <c r="AS528" s="70"/>
      <c r="AT528" s="70"/>
      <c r="AU528" s="70"/>
      <c r="AV528" s="70"/>
    </row>
    <row r="529" spans="1:48" x14ac:dyDescent="0.25">
      <c r="A529" s="93">
        <f t="shared" si="18"/>
        <v>44075</v>
      </c>
      <c r="B529" s="72"/>
      <c r="C529" s="75"/>
      <c r="D529" s="93"/>
      <c r="E529" s="93"/>
      <c r="F529" s="75"/>
      <c r="G529" s="93"/>
      <c r="H529" s="93"/>
      <c r="I529" s="93"/>
      <c r="J529" s="73"/>
      <c r="K529" s="93" t="s">
        <v>40</v>
      </c>
      <c r="L529" s="127"/>
      <c r="M529" s="93"/>
      <c r="N529" s="93"/>
      <c r="O529" s="93"/>
      <c r="P529" s="93"/>
      <c r="Q529" s="93"/>
      <c r="R529" s="93"/>
      <c r="S529" s="93"/>
      <c r="T529" s="73"/>
      <c r="U529" s="93"/>
      <c r="V529" s="34"/>
      <c r="W529" s="26"/>
      <c r="X529" s="26"/>
      <c r="Y529" s="26"/>
      <c r="Z529" s="26"/>
      <c r="AA529" s="26"/>
      <c r="AB529" s="27"/>
      <c r="AC529" s="27"/>
      <c r="AD529" s="27"/>
      <c r="AE529" s="27"/>
      <c r="AF529" s="27"/>
      <c r="AG529" s="27"/>
      <c r="AH529" s="27"/>
      <c r="AI529" s="27"/>
      <c r="AJ529" s="70"/>
      <c r="AK529" s="70"/>
      <c r="AL529" s="70"/>
      <c r="AM529" s="70"/>
      <c r="AN529" s="17"/>
      <c r="AO529" s="17"/>
      <c r="AP529" s="17"/>
      <c r="AQ529" s="70"/>
      <c r="AR529" s="70"/>
      <c r="AS529" s="70"/>
      <c r="AT529" s="70"/>
      <c r="AU529" s="70"/>
      <c r="AV529" s="70"/>
    </row>
    <row r="530" spans="1:48" x14ac:dyDescent="0.25">
      <c r="A530" s="93">
        <f t="shared" si="18"/>
        <v>44076</v>
      </c>
      <c r="B530" s="72"/>
      <c r="C530" s="75"/>
      <c r="D530" s="93"/>
      <c r="E530" s="93"/>
      <c r="F530" s="75"/>
      <c r="G530" s="93"/>
      <c r="H530" s="93"/>
      <c r="I530" s="93"/>
      <c r="J530" s="73"/>
      <c r="K530" s="93" t="s">
        <v>40</v>
      </c>
      <c r="L530" s="127"/>
      <c r="M530" s="93"/>
      <c r="N530" s="93"/>
      <c r="O530" s="93"/>
      <c r="P530" s="93"/>
      <c r="Q530" s="93"/>
      <c r="R530" s="93"/>
      <c r="S530" s="93"/>
      <c r="T530" s="73"/>
      <c r="U530" s="93"/>
      <c r="V530" s="34"/>
      <c r="W530" s="26"/>
      <c r="X530" s="26"/>
      <c r="Y530" s="26"/>
      <c r="Z530" s="26"/>
      <c r="AA530" s="26"/>
      <c r="AB530" s="27"/>
      <c r="AC530" s="27"/>
      <c r="AD530" s="27"/>
      <c r="AE530" s="27"/>
      <c r="AF530" s="27"/>
      <c r="AG530" s="27"/>
      <c r="AH530" s="27"/>
      <c r="AI530" s="27"/>
      <c r="AJ530" s="70"/>
      <c r="AK530" s="70"/>
      <c r="AL530" s="70"/>
      <c r="AM530" s="70"/>
      <c r="AN530" s="17"/>
      <c r="AO530" s="17"/>
      <c r="AP530" s="17"/>
      <c r="AQ530" s="70"/>
      <c r="AR530" s="70"/>
      <c r="AS530" s="70"/>
      <c r="AT530" s="70"/>
      <c r="AU530" s="70"/>
      <c r="AV530" s="70"/>
    </row>
    <row r="531" spans="1:48" x14ac:dyDescent="0.25">
      <c r="A531" s="93">
        <f t="shared" si="18"/>
        <v>44077</v>
      </c>
      <c r="B531" s="72"/>
      <c r="C531" s="75"/>
      <c r="D531" s="93"/>
      <c r="E531" s="93"/>
      <c r="F531" s="75"/>
      <c r="G531" s="93"/>
      <c r="H531" s="93"/>
      <c r="I531" s="93"/>
      <c r="J531" s="73"/>
      <c r="K531" s="93" t="s">
        <v>40</v>
      </c>
      <c r="L531" s="127"/>
      <c r="M531" s="93"/>
      <c r="N531" s="93"/>
      <c r="O531" s="93"/>
      <c r="P531" s="93"/>
      <c r="Q531" s="93"/>
      <c r="R531" s="93"/>
      <c r="S531" s="93"/>
      <c r="T531" s="73"/>
      <c r="U531" s="93"/>
      <c r="V531" s="34"/>
      <c r="W531" s="26"/>
      <c r="X531" s="26"/>
      <c r="Y531" s="26"/>
      <c r="Z531" s="26"/>
      <c r="AA531" s="26"/>
      <c r="AB531" s="27"/>
      <c r="AC531" s="27"/>
      <c r="AD531" s="27"/>
      <c r="AE531" s="27"/>
      <c r="AF531" s="27"/>
      <c r="AG531" s="27"/>
      <c r="AH531" s="27"/>
      <c r="AI531" s="27"/>
      <c r="AJ531" s="70"/>
      <c r="AK531" s="70"/>
      <c r="AL531" s="70"/>
      <c r="AM531" s="70"/>
      <c r="AN531" s="17"/>
      <c r="AO531" s="17"/>
      <c r="AP531" s="17"/>
      <c r="AQ531" s="70"/>
      <c r="AR531" s="70"/>
      <c r="AS531" s="70"/>
      <c r="AT531" s="70"/>
      <c r="AU531" s="70"/>
      <c r="AV531" s="70"/>
    </row>
    <row r="532" spans="1:48" x14ac:dyDescent="0.25">
      <c r="A532" s="93">
        <f t="shared" si="18"/>
        <v>44078</v>
      </c>
      <c r="B532" s="72"/>
      <c r="C532" s="75"/>
      <c r="D532" s="104"/>
      <c r="E532" s="93"/>
      <c r="F532" s="75"/>
      <c r="G532" s="93"/>
      <c r="H532" s="93"/>
      <c r="I532" s="93"/>
      <c r="J532" s="73"/>
      <c r="K532" s="93" t="s">
        <v>40</v>
      </c>
      <c r="L532" s="127"/>
      <c r="M532" s="93"/>
      <c r="N532" s="93"/>
      <c r="O532" s="93"/>
      <c r="P532" s="93"/>
      <c r="Q532" s="93"/>
      <c r="R532" s="93"/>
      <c r="S532" s="56"/>
      <c r="U532" s="93"/>
      <c r="V532" s="34"/>
      <c r="W532" s="26"/>
      <c r="X532" s="26"/>
      <c r="Y532" s="26"/>
      <c r="Z532" s="26"/>
      <c r="AA532" s="26"/>
      <c r="AB532" s="27"/>
      <c r="AC532" s="27"/>
      <c r="AD532" s="27"/>
      <c r="AE532" s="27"/>
      <c r="AF532" s="27"/>
      <c r="AG532" s="27"/>
      <c r="AH532" s="27"/>
      <c r="AI532" s="27"/>
      <c r="AJ532" s="70"/>
      <c r="AK532" s="70"/>
      <c r="AL532" s="70"/>
      <c r="AM532" s="70"/>
      <c r="AN532" s="17"/>
      <c r="AO532" s="17"/>
      <c r="AP532" s="17"/>
      <c r="AQ532" s="70"/>
      <c r="AR532" s="70"/>
      <c r="AS532" s="70"/>
      <c r="AT532" s="70"/>
      <c r="AU532" s="70"/>
      <c r="AV532" s="70"/>
    </row>
    <row r="533" spans="1:48" x14ac:dyDescent="0.25">
      <c r="A533" s="92">
        <f t="shared" si="18"/>
        <v>44079</v>
      </c>
      <c r="B533" s="92"/>
      <c r="C533" s="92"/>
      <c r="D533" s="92"/>
      <c r="E533" s="92"/>
      <c r="F533" s="92"/>
      <c r="G533" s="92"/>
      <c r="H533" s="92"/>
      <c r="I533" s="92"/>
      <c r="J533" s="71"/>
      <c r="K533" s="92"/>
      <c r="L533" s="164"/>
      <c r="M533" s="92"/>
      <c r="N533" s="92"/>
      <c r="O533" s="92"/>
      <c r="P533" s="92"/>
      <c r="Q533" s="92"/>
      <c r="R533" s="92"/>
      <c r="S533" s="92"/>
      <c r="T533" s="71"/>
      <c r="U533" s="92"/>
      <c r="V533" s="34"/>
      <c r="W533" s="26"/>
      <c r="X533" s="26"/>
      <c r="Y533" s="26"/>
      <c r="Z533" s="26"/>
      <c r="AA533" s="26"/>
      <c r="AB533" s="27"/>
      <c r="AC533" s="27"/>
      <c r="AD533" s="27"/>
      <c r="AE533" s="27"/>
      <c r="AF533" s="27"/>
      <c r="AG533" s="27"/>
      <c r="AH533" s="27"/>
      <c r="AI533" s="27"/>
      <c r="AJ533" s="70"/>
      <c r="AK533" s="70"/>
      <c r="AL533" s="70"/>
      <c r="AM533" s="70"/>
      <c r="AN533" s="17"/>
      <c r="AO533" s="17"/>
      <c r="AP533" s="17"/>
      <c r="AQ533" s="70"/>
      <c r="AR533" s="70"/>
      <c r="AS533" s="70"/>
      <c r="AT533" s="70"/>
      <c r="AU533" s="70"/>
      <c r="AV533" s="70"/>
    </row>
    <row r="534" spans="1:48" ht="15.75" thickBot="1" x14ac:dyDescent="0.3">
      <c r="A534" s="92">
        <f t="shared" si="18"/>
        <v>44080</v>
      </c>
      <c r="B534" s="92"/>
      <c r="C534" s="92"/>
      <c r="D534" s="92"/>
      <c r="E534" s="92"/>
      <c r="F534" s="92"/>
      <c r="G534" s="92"/>
      <c r="H534" s="92"/>
      <c r="I534" s="92"/>
      <c r="J534" s="71"/>
      <c r="K534" s="156"/>
      <c r="L534" s="164"/>
      <c r="M534" s="92"/>
      <c r="N534" s="92"/>
      <c r="O534" s="92"/>
      <c r="P534" s="92"/>
      <c r="Q534" s="92"/>
      <c r="R534" s="92"/>
      <c r="S534" s="92"/>
      <c r="T534" s="71" t="s">
        <v>197</v>
      </c>
      <c r="U534" s="156"/>
      <c r="V534" s="34"/>
      <c r="W534" s="26"/>
      <c r="X534" s="26"/>
      <c r="Y534" s="26"/>
      <c r="Z534" s="26"/>
      <c r="AA534" s="26"/>
      <c r="AB534" s="27"/>
      <c r="AC534" s="27"/>
      <c r="AD534" s="27"/>
      <c r="AE534" s="27"/>
      <c r="AF534" s="27"/>
      <c r="AG534" s="27"/>
      <c r="AH534" s="27"/>
      <c r="AI534" s="27"/>
      <c r="AJ534" s="70"/>
      <c r="AK534" s="70"/>
      <c r="AL534" s="70"/>
      <c r="AM534" s="70"/>
      <c r="AN534" s="17"/>
      <c r="AO534" s="17"/>
      <c r="AP534" s="17"/>
      <c r="AQ534" s="70"/>
      <c r="AR534" s="70"/>
      <c r="AS534" s="70"/>
      <c r="AT534" s="70"/>
      <c r="AU534" s="70"/>
      <c r="AV534" s="70"/>
    </row>
    <row r="535" spans="1:48" x14ac:dyDescent="0.25">
      <c r="A535" s="11"/>
      <c r="B535" s="69"/>
      <c r="C535" s="69"/>
      <c r="D535" s="65"/>
      <c r="E535" s="12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1"/>
      <c r="AC535" s="1"/>
      <c r="AD535" s="1"/>
      <c r="AE535" s="1"/>
      <c r="AF535" s="1"/>
      <c r="AG535" s="1"/>
      <c r="AH535" s="1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</row>
    <row r="536" spans="1:48" x14ac:dyDescent="0.25">
      <c r="A536" s="125" t="s">
        <v>96</v>
      </c>
      <c r="B536" s="40"/>
      <c r="C536" s="36"/>
      <c r="D536" s="10"/>
      <c r="E536" s="10"/>
      <c r="F536" s="19"/>
      <c r="G536" s="19"/>
      <c r="H536" s="19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</row>
    <row r="537" spans="1:48" x14ac:dyDescent="0.25">
      <c r="A537" s="37" t="s">
        <v>23</v>
      </c>
      <c r="B537" s="10" t="s">
        <v>5</v>
      </c>
      <c r="C537" s="10" t="s">
        <v>6</v>
      </c>
      <c r="D537" s="10" t="s">
        <v>21</v>
      </c>
      <c r="E537" s="10" t="s">
        <v>22</v>
      </c>
      <c r="F537" s="10" t="s">
        <v>159</v>
      </c>
      <c r="G537" s="10" t="s">
        <v>103</v>
      </c>
      <c r="H537" s="10" t="s">
        <v>158</v>
      </c>
      <c r="I537" s="10" t="s">
        <v>157</v>
      </c>
      <c r="J537" s="67"/>
      <c r="K537" s="66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>
        <f>COUNTA(X3:X536)</f>
        <v>62</v>
      </c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</row>
    <row r="538" spans="1:48" x14ac:dyDescent="0.25">
      <c r="A538" s="38" t="s">
        <v>10</v>
      </c>
      <c r="B538" s="35">
        <f>COUNTIF(B71:B436,"*langlois*")/5</f>
        <v>0</v>
      </c>
      <c r="C538" s="35">
        <f>COUNTIF(D71:D436,"*langlois*")/5</f>
        <v>29.6</v>
      </c>
      <c r="D538" s="35">
        <f>COUNTIF(G71:G436,"*langlois*")/5</f>
        <v>0</v>
      </c>
      <c r="E538" s="35">
        <f>COUNTIF(F71:F436,"*langlois*")/5</f>
        <v>0</v>
      </c>
      <c r="F538" s="39">
        <f t="shared" ref="F538:F545" si="19">SUM(B538:E538)</f>
        <v>29.6</v>
      </c>
      <c r="G538" s="35">
        <f>COUNTIF(J71:J436,"*langlois*")</f>
        <v>17</v>
      </c>
      <c r="H538" s="35">
        <f>COUNTIF(K71:K436,"*langlois*")/5</f>
        <v>6.4</v>
      </c>
      <c r="I538" s="19"/>
      <c r="J538" s="68"/>
      <c r="K538" s="68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>
        <f>SUM(X3:X537)</f>
        <v>124</v>
      </c>
      <c r="Y538" s="7"/>
      <c r="Z538" s="7"/>
      <c r="AA538" s="7"/>
      <c r="AB538" s="7"/>
      <c r="AC538" s="7"/>
      <c r="AD538" s="7"/>
      <c r="AE538" s="7"/>
      <c r="AF538" s="7"/>
      <c r="AG538" s="1"/>
      <c r="AH538" s="1"/>
      <c r="AI538" s="1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</row>
    <row r="539" spans="1:48" x14ac:dyDescent="0.25">
      <c r="A539" s="32" t="s">
        <v>9</v>
      </c>
      <c r="B539" s="35">
        <f>COUNTIF(B71:B436,"*fitz*")/5</f>
        <v>36.6</v>
      </c>
      <c r="C539" s="35">
        <f>COUNTIF(D71:D436,"*fitz*")/5</f>
        <v>0</v>
      </c>
      <c r="D539" s="35">
        <f>COUNTIF(G71:G436,"*fitz*")/5</f>
        <v>0</v>
      </c>
      <c r="E539" s="35">
        <f>COUNTIF(I71:I436,"*fitz*")/5</f>
        <v>0</v>
      </c>
      <c r="F539" s="39">
        <f t="shared" si="19"/>
        <v>36.6</v>
      </c>
      <c r="G539" s="35">
        <f>COUNTIF(J71:J436,"*fitz*")</f>
        <v>22</v>
      </c>
      <c r="H539" s="35">
        <f>COUNTIF(K71:K436,"*fitz*")/5</f>
        <v>7.8</v>
      </c>
      <c r="I539" s="19"/>
      <c r="J539" s="68"/>
      <c r="K539" s="68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1"/>
      <c r="AH539" s="1"/>
      <c r="AI539" s="1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</row>
    <row r="540" spans="1:48" x14ac:dyDescent="0.25">
      <c r="A540" s="32" t="s">
        <v>12</v>
      </c>
      <c r="B540" s="35">
        <f>COUNTIF(B71:B436,"*Desmarchelier*")/5</f>
        <v>1</v>
      </c>
      <c r="C540" s="35">
        <f>COUNTIF(D71:D436,"*Desmarchelier*")/5</f>
        <v>0</v>
      </c>
      <c r="D540" s="35">
        <f>COUNTIF(G71:G436,"*Desmarchelier*")/5</f>
        <v>0</v>
      </c>
      <c r="E540" s="35">
        <f>COUNTIF(I71:I436,"*Desmarchelier*")/5</f>
        <v>0</v>
      </c>
      <c r="F540" s="39">
        <f t="shared" si="19"/>
        <v>1</v>
      </c>
      <c r="G540" s="35">
        <f>COUNTIF(J71:J436,"*Desmarchelier*")/5</f>
        <v>0</v>
      </c>
      <c r="H540" s="35">
        <f>COUNTIF(K71:K436,"*Desmarchelier*")/5</f>
        <v>0</v>
      </c>
      <c r="I540" s="19"/>
      <c r="J540" s="68"/>
      <c r="K540" s="68"/>
      <c r="L540" s="55"/>
      <c r="M540" s="93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1"/>
      <c r="AH540" s="1"/>
      <c r="AI540" s="1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</row>
    <row r="541" spans="1:48" x14ac:dyDescent="0.25">
      <c r="A541" s="32" t="s">
        <v>165</v>
      </c>
      <c r="B541" s="35">
        <f>COUNTIF(B3:B39,"*grosset*")/5</f>
        <v>0.2</v>
      </c>
      <c r="C541" s="35">
        <f>COUNTIF(D3:D39,"*grosset*")/5</f>
        <v>2.6</v>
      </c>
      <c r="D541" s="35">
        <f>COUNTIF(G3:G39,"*grosset*")/5</f>
        <v>0.4</v>
      </c>
      <c r="E541" s="35">
        <v>0</v>
      </c>
      <c r="F541" s="39">
        <f>SUM(B541:E541)</f>
        <v>3.2</v>
      </c>
      <c r="G541" s="70"/>
      <c r="H541" s="35">
        <f>COUNTIF(K3:K70,"*grosset*")/5</f>
        <v>2.8</v>
      </c>
      <c r="I541" s="29"/>
      <c r="J541" s="68"/>
      <c r="K541" s="68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1"/>
      <c r="AH541" s="1"/>
      <c r="AI541" s="1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</row>
    <row r="542" spans="1:48" x14ac:dyDescent="0.25">
      <c r="A542" s="32" t="s">
        <v>166</v>
      </c>
      <c r="B542" s="35">
        <f>COUNTIF(B40:B405,"*grosset*")/5</f>
        <v>0</v>
      </c>
      <c r="C542" s="35">
        <f>COUNTIF(D40:D405,"*grosset*")/5</f>
        <v>10.8</v>
      </c>
      <c r="D542" s="35">
        <f>COUNTIF(G40:G405,"*grosset*")/5</f>
        <v>10</v>
      </c>
      <c r="E542" s="35">
        <v>0</v>
      </c>
      <c r="F542" s="39">
        <f>SUM(B542:E542)</f>
        <v>20.8</v>
      </c>
      <c r="G542" s="35">
        <f>COUNTIF(J71:J436,"*grosset*")</f>
        <v>18</v>
      </c>
      <c r="H542" s="35">
        <f>COUNTIF(K71:K987,"*grosset*")/5</f>
        <v>24</v>
      </c>
      <c r="I542" s="35">
        <f>COUNTIF(S71:S436,"*grosset*")</f>
        <v>54</v>
      </c>
      <c r="J542" s="68"/>
      <c r="K542" s="68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1"/>
      <c r="AH542" s="1"/>
      <c r="AI542" s="1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</row>
    <row r="543" spans="1:48" x14ac:dyDescent="0.25">
      <c r="A543" s="32" t="s">
        <v>16</v>
      </c>
      <c r="B543" s="35">
        <f>COUNTIF(B71:B236,"*maccoli*")/5</f>
        <v>0</v>
      </c>
      <c r="C543" s="35">
        <f>COUNTIF(D71:D436,"*maccoli*")/5</f>
        <v>7.6</v>
      </c>
      <c r="D543" s="35">
        <f>COUNTIF(G71:G436,"*maccoli*")/5</f>
        <v>0</v>
      </c>
      <c r="E543" s="35">
        <f>COUNTIF(I71:I436,"*maccoli*")/5</f>
        <v>0</v>
      </c>
      <c r="F543" s="39">
        <f t="shared" si="19"/>
        <v>7.6</v>
      </c>
      <c r="G543" s="35">
        <f>COUNTIF(J71:J436,"*maccoli*")/5</f>
        <v>0</v>
      </c>
      <c r="H543" s="35">
        <f>COUNTIF(K71:K436,"*maccoli*")/5</f>
        <v>0</v>
      </c>
      <c r="I543" s="19"/>
      <c r="J543" s="68"/>
      <c r="K543" s="68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1"/>
      <c r="AH543" s="1"/>
      <c r="AI543" s="1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</row>
    <row r="544" spans="1:48" x14ac:dyDescent="0.25">
      <c r="A544" s="32" t="s">
        <v>33</v>
      </c>
      <c r="B544" s="35">
        <f>COUNTIF(B71:B436,"*summa*")/5</f>
        <v>7.4</v>
      </c>
      <c r="C544" s="35">
        <f>COUNTIF(D71:D436,"*summa*")/5</f>
        <v>25.4</v>
      </c>
      <c r="D544" s="35">
        <f>COUNTIF(G71:G436,"*summa*")/5</f>
        <v>4.2</v>
      </c>
      <c r="E544" s="35">
        <v>0</v>
      </c>
      <c r="F544" s="39">
        <f t="shared" si="19"/>
        <v>37</v>
      </c>
      <c r="G544" s="35">
        <f>COUNTIF(J71:J436,"*Summa*")</f>
        <v>20</v>
      </c>
      <c r="H544" s="35">
        <f>COUNTIF(K71:K436,"*summa*")/5</f>
        <v>8.4</v>
      </c>
      <c r="I544" s="35">
        <f>COUNTIF(S71:S436,"*summa*")</f>
        <v>53</v>
      </c>
      <c r="J544" s="68"/>
      <c r="K544" s="68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1"/>
      <c r="AH544" s="1"/>
      <c r="AI544" s="1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</row>
    <row r="545" spans="1:48" x14ac:dyDescent="0.25">
      <c r="A545" s="248" t="s">
        <v>324</v>
      </c>
      <c r="B545" s="36"/>
      <c r="C545" s="35">
        <f>COUNTIF(D71:D436,"*lamglait*")/5</f>
        <v>4</v>
      </c>
      <c r="D545" s="35">
        <f>COUNTIF(G71:G436,"*lamglait*")/5</f>
        <v>1</v>
      </c>
      <c r="E545" s="36"/>
      <c r="F545" s="39">
        <f t="shared" si="19"/>
        <v>5</v>
      </c>
      <c r="G545" s="19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1"/>
      <c r="AC545" s="1"/>
      <c r="AD545" s="1"/>
      <c r="AE545" s="1"/>
      <c r="AF545" s="1"/>
      <c r="AG545" s="1"/>
      <c r="AH545" s="1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</row>
    <row r="546" spans="1:48" ht="15.75" thickBot="1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0"/>
      <c r="AR546" s="70"/>
      <c r="AS546" s="70"/>
      <c r="AT546" s="70"/>
      <c r="AU546" s="70"/>
      <c r="AV546" s="70"/>
    </row>
    <row r="547" spans="1:48" x14ac:dyDescent="0.25">
      <c r="A547" s="41" t="s">
        <v>114</v>
      </c>
      <c r="B547" s="42"/>
      <c r="C547" s="8"/>
      <c r="D547" s="8"/>
      <c r="E547" s="8"/>
      <c r="F547" s="13"/>
      <c r="G547" s="13"/>
      <c r="H547" s="13"/>
      <c r="I547" s="13"/>
      <c r="J547" s="25"/>
      <c r="K547" s="46"/>
      <c r="L547" s="13"/>
      <c r="M547" s="13"/>
      <c r="N547" s="13"/>
      <c r="O547" s="13"/>
      <c r="P547" s="13"/>
      <c r="Q547" s="25"/>
      <c r="R547" s="11"/>
      <c r="S547" s="11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28"/>
      <c r="AR547" s="28"/>
      <c r="AS547" s="28"/>
      <c r="AT547" s="28"/>
      <c r="AU547" s="28"/>
      <c r="AV547" s="28"/>
    </row>
    <row r="548" spans="1:48" x14ac:dyDescent="0.25">
      <c r="A548" s="9" t="s">
        <v>23</v>
      </c>
      <c r="B548" s="10" t="s">
        <v>5</v>
      </c>
      <c r="C548" s="10" t="s">
        <v>6</v>
      </c>
      <c r="D548" s="10" t="s">
        <v>11</v>
      </c>
      <c r="E548" s="14" t="s">
        <v>21</v>
      </c>
      <c r="F548" s="10" t="s">
        <v>22</v>
      </c>
      <c r="G548" s="10" t="s">
        <v>25</v>
      </c>
      <c r="H548" s="10" t="s">
        <v>27</v>
      </c>
      <c r="I548" s="10" t="s">
        <v>26</v>
      </c>
      <c r="J548" s="49" t="s">
        <v>24</v>
      </c>
      <c r="K548" s="47" t="s">
        <v>212</v>
      </c>
      <c r="L548" s="19"/>
      <c r="M548" s="19"/>
      <c r="N548" s="19" t="s">
        <v>43</v>
      </c>
      <c r="O548" s="19" t="s">
        <v>44</v>
      </c>
      <c r="P548" s="80" t="s">
        <v>289</v>
      </c>
      <c r="Q548" s="80" t="s">
        <v>288</v>
      </c>
      <c r="R548" s="11"/>
      <c r="S548" s="11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29"/>
      <c r="AR548" s="29"/>
      <c r="AS548" s="29"/>
      <c r="AT548" s="29"/>
      <c r="AU548" s="29"/>
      <c r="AV548" s="29"/>
    </row>
    <row r="549" spans="1:48" x14ac:dyDescent="0.25">
      <c r="A549" s="15" t="s">
        <v>1</v>
      </c>
      <c r="B549" s="21">
        <f>COUNTIF(C$93:C$459,"*Béland*")/5</f>
        <v>1.8</v>
      </c>
      <c r="C549" s="21">
        <f>COUNTIF(E$93:E$459,"*Béland*")/5</f>
        <v>2</v>
      </c>
      <c r="D549" s="146">
        <f>COUNTIF(F$93:F$459,"*Béland*")/5</f>
        <v>14.6</v>
      </c>
      <c r="E549" s="21">
        <f>COUNTIF(G$93:G$459,"*Béland*")/5</f>
        <v>4.4000000000000004</v>
      </c>
      <c r="F549" s="21">
        <f>COUNTIF(I$93:I$459,"*Béland*")/5</f>
        <v>7.2</v>
      </c>
      <c r="G549" s="21">
        <f>COUNTIF(J$93:J$459,"*Béland*")/5</f>
        <v>3</v>
      </c>
      <c r="H549" s="21">
        <f>COUNTIF(H$93:H$459,"*Béland*")/5</f>
        <v>4</v>
      </c>
      <c r="I549" s="21">
        <f>COUNTIF(K$93:K$459,"*Béland*")/5</f>
        <v>12.2</v>
      </c>
      <c r="J549" s="50">
        <f t="shared" ref="J549:J554" si="20">SUM(B549:I549)</f>
        <v>49.2</v>
      </c>
      <c r="K549" s="48"/>
      <c r="L549" s="19"/>
      <c r="M549" s="19"/>
      <c r="N549" s="22">
        <f>COUNTIF(N$93:N$459,"*béland*")</f>
        <v>0</v>
      </c>
      <c r="O549" s="22">
        <f>COUNTIF(O$93:O$459,"*béland*")</f>
        <v>0</v>
      </c>
      <c r="P549" s="169">
        <f>COUNTIF(P$93:P$459,"*béland*")</f>
        <v>14</v>
      </c>
      <c r="Q549" s="22">
        <f>COUNTIF(Q$94:Q$459,"*béland*")</f>
        <v>21</v>
      </c>
      <c r="R549" s="11"/>
      <c r="S549" s="11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29"/>
      <c r="AR549" s="29"/>
      <c r="AS549" s="29"/>
      <c r="AT549" s="29"/>
      <c r="AU549" s="29"/>
      <c r="AV549" s="29"/>
    </row>
    <row r="550" spans="1:48" x14ac:dyDescent="0.25">
      <c r="A550" s="179" t="s">
        <v>39</v>
      </c>
      <c r="B550" s="21">
        <f>COUNTIF(C$93:C$534,"*Jalenques*")/5</f>
        <v>3.2</v>
      </c>
      <c r="C550" s="21">
        <f>COUNTIF(E$93:E$459,"*Jalenques*")/5</f>
        <v>0</v>
      </c>
      <c r="D550" s="146">
        <f>COUNTIF(F$93:F$534,"*Jalenques*")/5</f>
        <v>12.2</v>
      </c>
      <c r="E550" s="21">
        <f>COUNTIF(G$93:G$534,"*Jalenques*")/5</f>
        <v>6</v>
      </c>
      <c r="F550" s="21">
        <f>COUNTIF(I$93:I$534,"*Jalenques*")/5</f>
        <v>15.6</v>
      </c>
      <c r="G550" s="21">
        <f>COUNTIF(J$157:J$534,"*Jalenques*")/5</f>
        <v>2.4</v>
      </c>
      <c r="H550" s="21">
        <f>COUNTIF(H$93:H$534,"*Jalenques*")/5</f>
        <v>0</v>
      </c>
      <c r="I550" s="21">
        <f>COUNTIF(K$93:K$534,"*Jalenques*")/5</f>
        <v>13.6</v>
      </c>
      <c r="J550" s="50">
        <f t="shared" si="20"/>
        <v>53</v>
      </c>
      <c r="K550" s="48"/>
      <c r="L550" s="19"/>
      <c r="M550" s="19"/>
      <c r="N550" s="19"/>
      <c r="O550" s="19"/>
      <c r="P550" s="19"/>
      <c r="Q550" s="49"/>
      <c r="R550" s="11"/>
      <c r="S550" s="11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29"/>
      <c r="AR550" s="29"/>
      <c r="AS550" s="29"/>
      <c r="AT550" s="29"/>
      <c r="AU550" s="29"/>
      <c r="AV550" s="29"/>
    </row>
    <row r="551" spans="1:48" s="176" customFormat="1" x14ac:dyDescent="0.25">
      <c r="A551" s="168" t="s">
        <v>34</v>
      </c>
      <c r="B551" s="169">
        <f>COUNTIF(C$108:C$478,"*raulic*")/5</f>
        <v>4.5999999999999996</v>
      </c>
      <c r="C551" s="169">
        <f>COUNTIF(E$108:E$478,"*raulic*")/5</f>
        <v>17</v>
      </c>
      <c r="D551" s="169">
        <f>COUNTIF(F$108:F$478,"*raulic*")/5</f>
        <v>6.4</v>
      </c>
      <c r="E551" s="170">
        <f>COUNTIF(G$108:G$478,"*raulic*")/5</f>
        <v>3.6</v>
      </c>
      <c r="F551" s="170">
        <f>COUNTIF(I$108:I$478,"*raulic*")/5</f>
        <v>4.4000000000000004</v>
      </c>
      <c r="G551" s="170">
        <f>COUNTIF(J$108:J$478,"*raulic*")/5</f>
        <v>3</v>
      </c>
      <c r="H551" s="170">
        <f>COUNTIF(H$108:H$478,"*raulic*")/5</f>
        <v>0</v>
      </c>
      <c r="I551" s="169">
        <f>COUNTIF(K$108:K$478,"*raulic*")/5</f>
        <v>9.6</v>
      </c>
      <c r="J551" s="171">
        <f t="shared" si="20"/>
        <v>48.6</v>
      </c>
      <c r="K551" s="171">
        <f>C551+E551+F551-4</f>
        <v>21</v>
      </c>
      <c r="L551" s="172"/>
      <c r="M551" s="172"/>
      <c r="N551" s="169">
        <f>COUNTIF(N$108:N$478,"*raulic*")/5</f>
        <v>0</v>
      </c>
      <c r="O551" s="169">
        <f>COUNTIF(O$108:O$478,"*raulic*")/5</f>
        <v>0.2</v>
      </c>
      <c r="P551" s="169">
        <f>COUNTIF(P$108:P$478,"*raulic*")</f>
        <v>8</v>
      </c>
      <c r="Q551" s="49">
        <f>COUNTIF(Q$108:Q$478,"*raulic*")</f>
        <v>45</v>
      </c>
      <c r="R551" s="173"/>
      <c r="S551" s="173"/>
      <c r="T551" s="174"/>
      <c r="U551" s="174"/>
      <c r="V551" s="174"/>
      <c r="W551" s="174"/>
      <c r="X551" s="174"/>
      <c r="Y551" s="174"/>
      <c r="Z551" s="174"/>
      <c r="AA551" s="174"/>
      <c r="AB551" s="174"/>
      <c r="AC551" s="174"/>
      <c r="AD551" s="174"/>
      <c r="AE551" s="174"/>
      <c r="AF551" s="174"/>
      <c r="AG551" s="174"/>
      <c r="AH551" s="174"/>
      <c r="AI551" s="174"/>
      <c r="AJ551" s="174"/>
      <c r="AK551" s="174"/>
      <c r="AL551" s="174"/>
      <c r="AM551" s="174"/>
      <c r="AN551" s="174"/>
      <c r="AO551" s="174"/>
      <c r="AP551" s="174"/>
      <c r="AQ551" s="175"/>
      <c r="AR551" s="175"/>
      <c r="AS551" s="175"/>
      <c r="AT551" s="175"/>
      <c r="AU551" s="175"/>
      <c r="AV551" s="175"/>
    </row>
    <row r="552" spans="1:48" x14ac:dyDescent="0.25">
      <c r="A552" s="15" t="s">
        <v>135</v>
      </c>
      <c r="B552" s="177">
        <f>COUNTIF(C$71:C$470,"*Louvard*")/5</f>
        <v>14.2</v>
      </c>
      <c r="C552" s="177">
        <f>COUNTIF(E$71:E$470,"*Louvard*")/5</f>
        <v>27.2</v>
      </c>
      <c r="D552" s="64">
        <f>COUNTIF(F$71:F$470,"*Louvard*")/5</f>
        <v>1</v>
      </c>
      <c r="E552" s="64">
        <f>COUNTIF(G$71:G$470,"*Louvard*")/5</f>
        <v>1</v>
      </c>
      <c r="F552" s="64">
        <f>COUNTIF(I$71:I$436,"*Louvard*")/5</f>
        <v>0</v>
      </c>
      <c r="G552" s="64">
        <f>COUNTIF(J$71:J$470,"*Louvard*")/5</f>
        <v>3</v>
      </c>
      <c r="H552" s="64">
        <f>COUNTIF(H$71:H$470,"*Louvard*")/5</f>
        <v>0</v>
      </c>
      <c r="I552" s="64">
        <f>COUNTIF(K$71:K$470,"*Louvard*")/5</f>
        <v>3.2</v>
      </c>
      <c r="J552" s="50">
        <f t="shared" si="20"/>
        <v>49.6</v>
      </c>
      <c r="K552" s="48"/>
      <c r="L552" s="19"/>
      <c r="M552" s="19"/>
      <c r="N552" s="64">
        <f>COUNTIF(N$71:N$470,"*Louvard*")/5</f>
        <v>18</v>
      </c>
      <c r="O552" s="22"/>
      <c r="P552" s="64">
        <f>COUNTIF(P$71:P$470,"*Louvard*")</f>
        <v>33</v>
      </c>
      <c r="Q552" s="49">
        <f>COUNTIF(Q$71:Q$470,"*Louvard*")</f>
        <v>5</v>
      </c>
      <c r="R552" s="11"/>
      <c r="S552" s="11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29"/>
      <c r="AR552" s="29"/>
      <c r="AS552" s="29"/>
      <c r="AT552" s="29"/>
      <c r="AU552" s="29"/>
      <c r="AV552" s="29"/>
    </row>
    <row r="553" spans="1:48" ht="15.75" thickBot="1" x14ac:dyDescent="0.3">
      <c r="A553" s="114" t="s">
        <v>78</v>
      </c>
      <c r="B553" s="177">
        <f>COUNTIF(C$71:C$455,"*boudreau*")/5</f>
        <v>14.4</v>
      </c>
      <c r="C553" s="177">
        <f>COUNTIF(E$71:E$455,"*boudreau*")/5</f>
        <v>27.2</v>
      </c>
      <c r="D553" s="21">
        <f>COUNTIF(F$71:F$455,"*boudreau*")/5</f>
        <v>1</v>
      </c>
      <c r="E553" s="21">
        <f>COUNTIF(G$71:G$455,"*boudreau*")/5</f>
        <v>1</v>
      </c>
      <c r="F553" s="64">
        <f>COUNTIF(I$71:I$455,"*boudreau*")/5</f>
        <v>0</v>
      </c>
      <c r="G553" s="129">
        <f>COUNTIF(J$71:J$455,"*boudreau*")/5</f>
        <v>3</v>
      </c>
      <c r="H553" s="84">
        <f>COUNTIF(H$71:H$455,"*boudreau*")/5</f>
        <v>0</v>
      </c>
      <c r="I553" s="64">
        <f>COUNTIF(K$71:K$455,"*boudreau*")/5</f>
        <v>3.2</v>
      </c>
      <c r="J553" s="50">
        <f t="shared" si="20"/>
        <v>49.800000000000004</v>
      </c>
      <c r="K553" s="115"/>
      <c r="L553" s="116"/>
      <c r="M553" s="116"/>
      <c r="N553" s="64">
        <f>COUNTIF(N$71:N$455,"*boudreau*")/5</f>
        <v>17.399999999999999</v>
      </c>
      <c r="O553" s="117"/>
      <c r="P553" s="64">
        <f>COUNTIF(P$71:P$455,"*boudreau*")</f>
        <v>34</v>
      </c>
      <c r="Q553" s="49">
        <f>COUNTIF(Q$71:Q$455,"*boudreau*")</f>
        <v>4</v>
      </c>
      <c r="R553" s="11"/>
      <c r="S553" s="11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118"/>
      <c r="AR553" s="118"/>
      <c r="AS553" s="118"/>
      <c r="AT553" s="118"/>
      <c r="AU553" s="118"/>
      <c r="AV553" s="118"/>
    </row>
    <row r="554" spans="1:48" ht="15.75" thickBot="1" x14ac:dyDescent="0.3">
      <c r="A554" s="16" t="s">
        <v>224</v>
      </c>
      <c r="B554" s="178">
        <f>COUNTIF(C$71:C$470,"*Branquart*")/5</f>
        <v>13.6</v>
      </c>
      <c r="C554" s="178">
        <f>COUNTIF(E$71:E$470,"*Branquart*")/5</f>
        <v>27.6</v>
      </c>
      <c r="D554" s="84">
        <f>COUNTIF(F$71:F$470,"*Branquart*")/5</f>
        <v>1</v>
      </c>
      <c r="E554" s="84">
        <f>COUNTIF(G$71:G$470,"*Branquart*")/5</f>
        <v>1</v>
      </c>
      <c r="F554" s="84">
        <f>COUNTIF(I$71:I$436,"*Branquart*")/5</f>
        <v>0</v>
      </c>
      <c r="G554" s="84">
        <f>COUNTIF(J$71:J$470,"*Branquart*")/5</f>
        <v>3</v>
      </c>
      <c r="H554" s="84">
        <f>COUNTIF(H$71:H$436,"*Branquart*")/5</f>
        <v>0</v>
      </c>
      <c r="I554" s="182">
        <f>COUNTIF(K$71:K$470,"*Branquart*")/5</f>
        <v>3.2</v>
      </c>
      <c r="J554" s="51">
        <f t="shared" si="20"/>
        <v>49.400000000000006</v>
      </c>
      <c r="K554" s="85"/>
      <c r="L554" s="20"/>
      <c r="M554" s="20"/>
      <c r="N554" s="64">
        <f>COUNTIF(N$71:N$470,"*Branquart*")/5</f>
        <v>17.399999999999999</v>
      </c>
      <c r="O554" s="86"/>
      <c r="P554" s="64">
        <f>COUNTIF(P$71:P$470,"*Branquart*")</f>
        <v>31</v>
      </c>
      <c r="Q554" s="49">
        <f>COUNTIF(Q$71:Q$470,"*Branquart*")</f>
        <v>4</v>
      </c>
      <c r="R554" s="11"/>
      <c r="S554" s="11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30"/>
      <c r="AR554" s="30"/>
      <c r="AS554" s="30"/>
      <c r="AT554" s="30"/>
      <c r="AU554" s="30"/>
      <c r="AV554" s="30"/>
    </row>
    <row r="555" spans="1:48" ht="15.75" thickBot="1" x14ac:dyDescent="0.3">
      <c r="A555" s="106"/>
      <c r="B555" s="107"/>
      <c r="C555" s="107"/>
      <c r="D555" s="108"/>
      <c r="E555" s="108"/>
      <c r="F555" s="108"/>
      <c r="G555" s="108"/>
      <c r="H555" s="108"/>
      <c r="I555" s="108"/>
      <c r="J555" s="109"/>
      <c r="K555" s="110"/>
      <c r="L555" s="111"/>
      <c r="M555" s="111"/>
      <c r="N555" s="112"/>
      <c r="O555" s="112"/>
      <c r="P555" s="112"/>
      <c r="Q555" s="49"/>
      <c r="R555" s="11"/>
      <c r="S555" s="11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113"/>
      <c r="AR555" s="113"/>
      <c r="AS555" s="113"/>
      <c r="AT555" s="113"/>
      <c r="AU555" s="113"/>
      <c r="AV555" s="113"/>
    </row>
    <row r="556" spans="1:48" x14ac:dyDescent="0.25">
      <c r="A556" s="43" t="s">
        <v>31</v>
      </c>
      <c r="B556" s="57"/>
      <c r="C556" s="57"/>
      <c r="D556" s="57"/>
      <c r="E556" s="57"/>
      <c r="F556" s="57"/>
      <c r="G556" s="57"/>
      <c r="H556" s="57"/>
      <c r="I556" s="57"/>
      <c r="J556" s="78"/>
      <c r="K556" s="200"/>
      <c r="L556" s="11"/>
      <c r="M556" s="11"/>
      <c r="N556" s="204"/>
      <c r="O556" s="57"/>
      <c r="P556" s="57"/>
      <c r="Q556" s="58"/>
      <c r="R556" s="23"/>
      <c r="S556" s="23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0"/>
      <c r="AR556" s="70"/>
      <c r="AS556" s="70"/>
      <c r="AT556" s="70"/>
      <c r="AU556" s="70"/>
      <c r="AV556" s="70"/>
    </row>
    <row r="557" spans="1:48" x14ac:dyDescent="0.25">
      <c r="A557" s="9" t="s">
        <v>23</v>
      </c>
      <c r="B557" s="10" t="s">
        <v>5</v>
      </c>
      <c r="C557" s="10" t="s">
        <v>6</v>
      </c>
      <c r="D557" s="10" t="s">
        <v>11</v>
      </c>
      <c r="E557" s="14" t="s">
        <v>21</v>
      </c>
      <c r="F557" s="10" t="s">
        <v>22</v>
      </c>
      <c r="G557" s="10" t="s">
        <v>25</v>
      </c>
      <c r="H557" s="10" t="s">
        <v>27</v>
      </c>
      <c r="I557" s="10" t="s">
        <v>26</v>
      </c>
      <c r="J557" s="49" t="s">
        <v>24</v>
      </c>
      <c r="K557" s="201" t="s">
        <v>213</v>
      </c>
      <c r="L557" s="205"/>
      <c r="M557" s="7"/>
      <c r="N557" s="47" t="s">
        <v>43</v>
      </c>
      <c r="O557" s="19" t="s">
        <v>44</v>
      </c>
      <c r="P557" s="80" t="s">
        <v>289</v>
      </c>
      <c r="Q557" s="80" t="s">
        <v>288</v>
      </c>
      <c r="R557" s="11"/>
      <c r="S557" s="11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29"/>
      <c r="AR557" s="29"/>
      <c r="AS557" s="29"/>
      <c r="AT557" s="29"/>
      <c r="AU557" s="29"/>
      <c r="AV557" s="29"/>
    </row>
    <row r="558" spans="1:48" x14ac:dyDescent="0.25">
      <c r="A558" s="44" t="s">
        <v>32</v>
      </c>
      <c r="B558" s="63">
        <v>11</v>
      </c>
      <c r="C558" s="63">
        <v>30</v>
      </c>
      <c r="D558" s="89">
        <v>1</v>
      </c>
      <c r="E558" s="63">
        <v>1</v>
      </c>
      <c r="F558" s="63">
        <v>0</v>
      </c>
      <c r="G558" s="63">
        <v>3</v>
      </c>
      <c r="H558" s="63">
        <v>1</v>
      </c>
      <c r="I558" s="63">
        <v>3</v>
      </c>
      <c r="J558" s="79">
        <f>SUM(B558:I558)</f>
        <v>50</v>
      </c>
      <c r="K558" s="202"/>
      <c r="L558" s="205"/>
      <c r="M558" s="23"/>
      <c r="N558" s="48">
        <v>62</v>
      </c>
      <c r="O558" s="77">
        <v>10</v>
      </c>
      <c r="P558" s="77">
        <v>41</v>
      </c>
      <c r="Q558" s="45">
        <v>0</v>
      </c>
      <c r="R558" s="23"/>
      <c r="S558" s="23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31"/>
      <c r="AR558" s="31"/>
      <c r="AS558" s="31"/>
      <c r="AT558" s="31"/>
      <c r="AU558" s="31"/>
      <c r="AV558" s="31"/>
    </row>
    <row r="559" spans="1:48" x14ac:dyDescent="0.25">
      <c r="A559" s="15" t="s">
        <v>1</v>
      </c>
      <c r="B559" s="63">
        <v>2</v>
      </c>
      <c r="C559" s="63">
        <v>2</v>
      </c>
      <c r="D559" s="89">
        <v>11</v>
      </c>
      <c r="E559" s="63">
        <v>4</v>
      </c>
      <c r="F559" s="63">
        <v>8</v>
      </c>
      <c r="G559" s="63">
        <v>3</v>
      </c>
      <c r="H559" s="63">
        <v>4</v>
      </c>
      <c r="I559" s="63">
        <v>12</v>
      </c>
      <c r="J559" s="79">
        <f>SUM(B559:I559)</f>
        <v>46</v>
      </c>
      <c r="K559" s="202"/>
      <c r="L559" s="205"/>
      <c r="M559" s="23"/>
      <c r="N559" s="48">
        <v>31</v>
      </c>
      <c r="O559" s="77">
        <v>5</v>
      </c>
      <c r="P559" s="77">
        <v>14</v>
      </c>
      <c r="Q559" s="45">
        <f>34-P549</f>
        <v>20</v>
      </c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4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</row>
    <row r="560" spans="1:48" x14ac:dyDescent="0.25">
      <c r="A560" s="114" t="s">
        <v>39</v>
      </c>
      <c r="B560" s="119">
        <v>9</v>
      </c>
      <c r="C560" s="119">
        <v>0</v>
      </c>
      <c r="D560" s="120">
        <v>13</v>
      </c>
      <c r="E560" s="119">
        <v>4</v>
      </c>
      <c r="F560" s="119">
        <v>21</v>
      </c>
      <c r="G560" s="119">
        <v>3</v>
      </c>
      <c r="H560" s="119">
        <v>1</v>
      </c>
      <c r="I560" s="119">
        <v>12</v>
      </c>
      <c r="J560" s="121">
        <f>SUM(B560:I560)</f>
        <v>63</v>
      </c>
      <c r="K560" s="203"/>
      <c r="L560" s="205"/>
      <c r="M560" s="11"/>
      <c r="N560" s="207"/>
      <c r="O560" s="207"/>
      <c r="P560" s="207"/>
      <c r="Q560" s="45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</row>
    <row r="561" spans="1:48" ht="15.75" thickBot="1" x14ac:dyDescent="0.3">
      <c r="A561" s="122" t="s">
        <v>34</v>
      </c>
      <c r="B561" s="123">
        <v>6</v>
      </c>
      <c r="C561" s="123">
        <v>18</v>
      </c>
      <c r="D561" s="124">
        <v>4</v>
      </c>
      <c r="E561" s="123">
        <v>4</v>
      </c>
      <c r="F561" s="123">
        <v>4</v>
      </c>
      <c r="G561" s="124">
        <v>3</v>
      </c>
      <c r="H561" s="124">
        <v>2</v>
      </c>
      <c r="I561" s="123">
        <v>7</v>
      </c>
      <c r="J561" s="124">
        <f>SUM(B561:I561)</f>
        <v>48</v>
      </c>
      <c r="K561" s="199">
        <v>17</v>
      </c>
      <c r="L561" s="205"/>
      <c r="M561" s="198"/>
      <c r="N561" s="206"/>
      <c r="O561" s="206"/>
      <c r="P561" s="208">
        <v>6</v>
      </c>
      <c r="Q561" s="209">
        <f>68-P551*2</f>
        <v>52</v>
      </c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</row>
    <row r="562" spans="1:48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</row>
    <row r="563" spans="1:48" x14ac:dyDescent="0.25">
      <c r="A563" s="11"/>
      <c r="B563" s="33"/>
      <c r="C563" s="33"/>
      <c r="D563" s="11"/>
      <c r="E563" s="11"/>
      <c r="F563" s="11"/>
      <c r="G563" s="103"/>
      <c r="H563" s="33"/>
      <c r="I563" s="11"/>
      <c r="J563" s="11"/>
      <c r="K563" s="11"/>
      <c r="L563" s="11"/>
      <c r="M563" s="11"/>
      <c r="N563" s="11"/>
      <c r="O563" s="11"/>
      <c r="P563" s="11"/>
      <c r="Q563" s="240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</row>
    <row r="564" spans="1:48" x14ac:dyDescent="0.25">
      <c r="A564" s="11"/>
      <c r="B564" s="11"/>
      <c r="C564" s="33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</row>
    <row r="565" spans="1:48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</row>
    <row r="566" spans="1:48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</row>
    <row r="567" spans="1:48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</row>
    <row r="568" spans="1:48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</row>
    <row r="569" spans="1:48" x14ac:dyDescent="0.25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</row>
    <row r="570" spans="1:48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</row>
    <row r="571" spans="1:48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</row>
    <row r="572" spans="1:48" x14ac:dyDescent="0.25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</row>
    <row r="573" spans="1:48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</row>
    <row r="574" spans="1:48" x14ac:dyDescent="0.25">
      <c r="A574" s="11"/>
      <c r="B574" s="11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</row>
    <row r="575" spans="1:48" x14ac:dyDescent="0.25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</row>
    <row r="576" spans="1:48" x14ac:dyDescent="0.25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</row>
    <row r="577" spans="1:48" x14ac:dyDescent="0.25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</row>
    <row r="578" spans="1:48" x14ac:dyDescent="0.25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</row>
    <row r="579" spans="1:48" x14ac:dyDescent="0.25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</row>
    <row r="580" spans="1:48" x14ac:dyDescent="0.25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</row>
    <row r="581" spans="1:48" x14ac:dyDescent="0.25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</row>
    <row r="582" spans="1:48" x14ac:dyDescent="0.25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</row>
    <row r="583" spans="1:48" x14ac:dyDescent="0.25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</row>
    <row r="1048576" spans="13:13" x14ac:dyDescent="0.25">
      <c r="M1048576" s="93" t="s">
        <v>346</v>
      </c>
    </row>
  </sheetData>
  <mergeCells count="5">
    <mergeCell ref="B1:C1"/>
    <mergeCell ref="D1:E1"/>
    <mergeCell ref="L1:M1"/>
    <mergeCell ref="T1:T2"/>
    <mergeCell ref="U1:U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6" sqref="A6"/>
    </sheetView>
  </sheetViews>
  <sheetFormatPr baseColWidth="10" defaultRowHeight="15" x14ac:dyDescent="0.25"/>
  <sheetData>
    <row r="1" spans="1:2" x14ac:dyDescent="0.25">
      <c r="A1">
        <v>37</v>
      </c>
      <c r="B1">
        <f>A1*B2/A2</f>
        <v>2.3315068493150686</v>
      </c>
    </row>
    <row r="2" spans="1:2" x14ac:dyDescent="0.25">
      <c r="A2">
        <v>365</v>
      </c>
      <c r="B2">
        <v>23</v>
      </c>
    </row>
    <row r="5" spans="1:2" x14ac:dyDescent="0.25">
      <c r="A5">
        <f>3.2-2.3</f>
        <v>0.90000000000000036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8" sqref="B8"/>
    </sheetView>
  </sheetViews>
  <sheetFormatPr baseColWidth="10" defaultRowHeight="15" x14ac:dyDescent="0.25"/>
  <cols>
    <col min="1" max="1" width="27" customWidth="1"/>
    <col min="2" max="2" width="31" customWidth="1"/>
  </cols>
  <sheetData>
    <row r="1" spans="1:2" x14ac:dyDescent="0.25">
      <c r="A1" t="s">
        <v>115</v>
      </c>
    </row>
    <row r="2" spans="1:2" x14ac:dyDescent="0.25">
      <c r="A2" t="s">
        <v>116</v>
      </c>
    </row>
    <row r="3" spans="1:2" x14ac:dyDescent="0.25">
      <c r="A3" t="s">
        <v>117</v>
      </c>
    </row>
    <row r="4" spans="1:2" x14ac:dyDescent="0.25">
      <c r="A4" t="s">
        <v>126</v>
      </c>
    </row>
    <row r="6" spans="1:2" x14ac:dyDescent="0.25">
      <c r="A6" s="139"/>
      <c r="B6" s="139"/>
    </row>
    <row r="7" spans="1:2" x14ac:dyDescent="0.25">
      <c r="A7" s="139" t="s">
        <v>164</v>
      </c>
      <c r="B7" s="140" t="s">
        <v>160</v>
      </c>
    </row>
    <row r="8" spans="1:2" x14ac:dyDescent="0.25">
      <c r="A8" t="s">
        <v>175</v>
      </c>
      <c r="B8" s="141">
        <v>43639</v>
      </c>
    </row>
    <row r="9" spans="1:2" x14ac:dyDescent="0.25">
      <c r="A9" t="s">
        <v>161</v>
      </c>
      <c r="B9" s="141">
        <v>43654</v>
      </c>
    </row>
    <row r="10" spans="1:2" x14ac:dyDescent="0.25">
      <c r="A10" t="s">
        <v>162</v>
      </c>
      <c r="B10" s="141">
        <v>43617</v>
      </c>
    </row>
    <row r="11" spans="1:2" x14ac:dyDescent="0.25">
      <c r="A11" t="s">
        <v>163</v>
      </c>
      <c r="B11" s="141">
        <v>43549</v>
      </c>
    </row>
    <row r="12" spans="1:2" x14ac:dyDescent="0.25">
      <c r="A12" t="s">
        <v>40</v>
      </c>
      <c r="B12" s="141">
        <v>43708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5" sqref="B5"/>
    </sheetView>
  </sheetViews>
  <sheetFormatPr baseColWidth="10" defaultRowHeight="15" x14ac:dyDescent="0.25"/>
  <cols>
    <col min="1" max="1" width="24.42578125" bestFit="1" customWidth="1"/>
  </cols>
  <sheetData>
    <row r="1" spans="1:2" x14ac:dyDescent="0.25">
      <c r="A1" t="s">
        <v>147</v>
      </c>
      <c r="B1">
        <v>1</v>
      </c>
    </row>
    <row r="2" spans="1:2" x14ac:dyDescent="0.25">
      <c r="A2" t="s">
        <v>148</v>
      </c>
      <c r="B2">
        <v>3</v>
      </c>
    </row>
    <row r="3" spans="1:2" x14ac:dyDescent="0.25">
      <c r="A3" t="s">
        <v>149</v>
      </c>
      <c r="B3">
        <v>5</v>
      </c>
    </row>
    <row r="4" spans="1:2" x14ac:dyDescent="0.25">
      <c r="A4" t="s">
        <v>150</v>
      </c>
      <c r="B4">
        <v>4</v>
      </c>
    </row>
    <row r="5" spans="1:2" x14ac:dyDescent="0.25">
      <c r="A5" t="s">
        <v>151</v>
      </c>
      <c r="B5">
        <v>6</v>
      </c>
    </row>
    <row r="6" spans="1:2" x14ac:dyDescent="0.25">
      <c r="A6" t="s">
        <v>152</v>
      </c>
      <c r="B6">
        <v>2</v>
      </c>
    </row>
    <row r="7" spans="1:2" x14ac:dyDescent="0.25">
      <c r="A7" t="s">
        <v>153</v>
      </c>
      <c r="B7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HORAIRE SMZ 2019-2020</vt:lpstr>
      <vt:lpstr>Feuil1</vt:lpstr>
      <vt:lpstr>Organisation </vt:lpstr>
      <vt:lpstr>Aptitudes internes </vt:lpstr>
    </vt:vector>
  </TitlesOfParts>
  <Company>Universite de Montreal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Stéphane Lair</dc:creator>
  <cp:lastModifiedBy>ILA</cp:lastModifiedBy>
  <dcterms:created xsi:type="dcterms:W3CDTF">2012-09-17T02:19:59Z</dcterms:created>
  <dcterms:modified xsi:type="dcterms:W3CDTF">2019-08-26T16:48:04Z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